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SECEX\APOIO\01 - Comunicações Oficiais\2022\Memorandos enviados\"/>
    </mc:Choice>
  </mc:AlternateContent>
  <xr:revisionPtr revIDLastSave="0" documentId="13_ncr:1_{C4EF7D5E-BF10-4636-868A-364934DD8DB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ilha1" sheetId="3" r:id="rId1"/>
    <sheet name="Planilha2" sheetId="4" r:id="rId2"/>
  </sheets>
  <definedNames>
    <definedName name="_xlnm._FilterDatabase" localSheetId="0" hidden="1">Planilha1!$A$12:$H$221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7" i="3" l="1"/>
  <c r="D219" i="3"/>
  <c r="D221" i="3"/>
  <c r="D220" i="3"/>
  <c r="D213" i="3"/>
  <c r="D212" i="3"/>
  <c r="D211" i="3"/>
  <c r="D210" i="3"/>
  <c r="D216" i="3"/>
  <c r="D214" i="3"/>
  <c r="D215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5" i="3"/>
  <c r="D184" i="3"/>
  <c r="D183" i="3"/>
  <c r="D182" i="3"/>
  <c r="D181" i="3"/>
  <c r="D180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7" i="3"/>
  <c r="D156" i="3"/>
  <c r="D155" i="3"/>
  <c r="D154" i="3"/>
  <c r="D153" i="3"/>
  <c r="D152" i="3"/>
  <c r="D151" i="3"/>
  <c r="D150" i="3"/>
  <c r="D148" i="3"/>
  <c r="D147" i="3"/>
  <c r="D146" i="3"/>
  <c r="D145" i="3"/>
  <c r="D143" i="3"/>
  <c r="D142" i="3"/>
  <c r="D141" i="3"/>
  <c r="D140" i="3"/>
  <c r="D139" i="3"/>
  <c r="D138" i="3"/>
  <c r="C227" i="3" l="1"/>
  <c r="C230" i="3"/>
  <c r="F221" i="3" l="1"/>
  <c r="F220" i="3"/>
  <c r="F219" i="3"/>
  <c r="F216" i="3"/>
  <c r="F215" i="3"/>
  <c r="F214" i="3"/>
  <c r="F213" i="3"/>
  <c r="F212" i="3"/>
  <c r="F211" i="3"/>
  <c r="F210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7" i="3"/>
  <c r="F156" i="3"/>
  <c r="F155" i="3"/>
  <c r="F154" i="3"/>
  <c r="F153" i="3"/>
  <c r="F152" i="3"/>
  <c r="F151" i="3"/>
  <c r="F150" i="3"/>
  <c r="F148" i="3"/>
  <c r="F147" i="3"/>
  <c r="F146" i="3"/>
  <c r="F145" i="3"/>
  <c r="F143" i="3"/>
  <c r="F142" i="3"/>
  <c r="F141" i="3"/>
  <c r="F140" i="3"/>
  <c r="F139" i="3"/>
  <c r="F138" i="3"/>
  <c r="F137" i="3"/>
  <c r="F134" i="3"/>
  <c r="F133" i="3"/>
  <c r="F132" i="3"/>
  <c r="F131" i="3"/>
  <c r="F128" i="3"/>
  <c r="F127" i="3"/>
  <c r="F126" i="3"/>
  <c r="F125" i="3"/>
  <c r="F124" i="3"/>
  <c r="F122" i="3"/>
  <c r="F121" i="3"/>
  <c r="F120" i="3"/>
  <c r="F119" i="3"/>
  <c r="F118" i="3"/>
  <c r="F117" i="3"/>
  <c r="F115" i="3"/>
  <c r="F114" i="3"/>
  <c r="F113" i="3"/>
  <c r="F112" i="3"/>
  <c r="F109" i="3"/>
  <c r="F108" i="3"/>
  <c r="F107" i="3"/>
  <c r="F106" i="3"/>
  <c r="F105" i="3"/>
  <c r="F103" i="3"/>
  <c r="F102" i="3"/>
  <c r="F101" i="3"/>
  <c r="F100" i="3"/>
  <c r="F99" i="3"/>
  <c r="F98" i="3"/>
  <c r="F97" i="3"/>
  <c r="F96" i="3"/>
  <c r="F94" i="3"/>
  <c r="F93" i="3"/>
  <c r="F92" i="3"/>
  <c r="F91" i="3"/>
  <c r="F90" i="3"/>
  <c r="F89" i="3"/>
  <c r="F88" i="3"/>
  <c r="F87" i="3"/>
  <c r="F86" i="3"/>
  <c r="F85" i="3"/>
  <c r="F84" i="3"/>
  <c r="F83" i="3"/>
  <c r="F81" i="3"/>
  <c r="F80" i="3"/>
  <c r="F79" i="3"/>
  <c r="F78" i="3"/>
  <c r="F77" i="3"/>
  <c r="F76" i="3"/>
  <c r="F75" i="3"/>
  <c r="F74" i="3"/>
  <c r="F73" i="3"/>
  <c r="F72" i="3"/>
  <c r="F71" i="3"/>
  <c r="F69" i="3"/>
  <c r="F68" i="3"/>
  <c r="F67" i="3"/>
  <c r="F66" i="3"/>
  <c r="F65" i="3"/>
  <c r="F64" i="3"/>
  <c r="F63" i="3"/>
  <c r="F62" i="3"/>
  <c r="F61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5" i="3"/>
  <c r="F24" i="3"/>
  <c r="F23" i="3"/>
  <c r="F22" i="3"/>
  <c r="F21" i="3"/>
  <c r="F20" i="3"/>
  <c r="F19" i="3"/>
  <c r="F18" i="3"/>
  <c r="F15" i="3"/>
  <c r="F14" i="3"/>
  <c r="E19" i="4"/>
  <c r="E18" i="4"/>
  <c r="E17" i="4"/>
  <c r="E16" i="4"/>
  <c r="E15" i="4"/>
  <c r="E14" i="4"/>
  <c r="E13" i="4"/>
  <c r="D13" i="4"/>
  <c r="D19" i="4"/>
  <c r="D18" i="4"/>
  <c r="D17" i="4"/>
  <c r="D16" i="4"/>
  <c r="D15" i="4"/>
  <c r="D14" i="4"/>
  <c r="B17" i="4"/>
  <c r="C19" i="4"/>
  <c r="C18" i="4"/>
  <c r="C17" i="4"/>
  <c r="C16" i="4"/>
  <c r="C15" i="4"/>
  <c r="C14" i="4"/>
  <c r="C13" i="4"/>
  <c r="B16" i="4"/>
  <c r="B9" i="4"/>
  <c r="B8" i="4"/>
  <c r="B7" i="4"/>
  <c r="B6" i="4"/>
  <c r="B5" i="4"/>
  <c r="B4" i="4"/>
  <c r="B3" i="4"/>
  <c r="E2" i="4"/>
  <c r="D2" i="4"/>
  <c r="C2" i="4"/>
  <c r="C226" i="3" l="1"/>
  <c r="C228" i="3" s="1"/>
  <c r="C229" i="3"/>
  <c r="C231" i="3" s="1"/>
  <c r="B19" i="4"/>
  <c r="B15" i="4"/>
  <c r="B13" i="4"/>
  <c r="B18" i="4"/>
  <c r="B14" i="4"/>
  <c r="B2" i="4"/>
  <c r="C232" i="3" l="1"/>
</calcChain>
</file>

<file path=xl/sharedStrings.xml><?xml version="1.0" encoding="utf-8"?>
<sst xmlns="http://schemas.openxmlformats.org/spreadsheetml/2006/main" count="704" uniqueCount="523">
  <si>
    <t>MATRIZ COMUM</t>
  </si>
  <si>
    <t>ITEM</t>
  </si>
  <si>
    <t>CRITÉRIO</t>
  </si>
  <si>
    <t>1.</t>
  </si>
  <si>
    <t>INFORMAÇÕES PRIORITÁRIAS</t>
  </si>
  <si>
    <t>1.1</t>
  </si>
  <si>
    <t>A entidade pública possui sítio oficial e/ou portal da transparência próprio ou compartilhado na internet?</t>
  </si>
  <si>
    <t>1.2</t>
  </si>
  <si>
    <t>O site contém ferramenta de pesquisa de conteúdo que permita o acesso à informação?</t>
  </si>
  <si>
    <t>TRANSPARÊNCIA ATIVA</t>
  </si>
  <si>
    <t>2.</t>
  </si>
  <si>
    <t>INFORMAÇÕES INSTITUCIONAIS</t>
  </si>
  <si>
    <t>2.1</t>
  </si>
  <si>
    <t>Competências</t>
  </si>
  <si>
    <t>2.2</t>
  </si>
  <si>
    <t>Estrutura organizacional</t>
  </si>
  <si>
    <t>2.3</t>
  </si>
  <si>
    <t>Endereços</t>
  </si>
  <si>
    <t>2.4</t>
  </si>
  <si>
    <t>2.5</t>
  </si>
  <si>
    <t>Horário de atendimento</t>
  </si>
  <si>
    <t>2.6</t>
  </si>
  <si>
    <t>Perguntas e respostas mais frequentes</t>
  </si>
  <si>
    <t>2.7</t>
  </si>
  <si>
    <t>Canal de Comunicação com cidadão do tipo ‘Fale Conosco’, que permite ao interessado comunicar-se com órgão por via eletrônica ou telefônica</t>
  </si>
  <si>
    <t>2.8</t>
  </si>
  <si>
    <t>Identificação dos responsáveis</t>
  </si>
  <si>
    <t>3.</t>
  </si>
  <si>
    <t>RECEITA</t>
  </si>
  <si>
    <t>3.1</t>
  </si>
  <si>
    <t>Valores da receita pública arrecadada</t>
  </si>
  <si>
    <t>3.2</t>
  </si>
  <si>
    <t>Valores da receita pública prevista na LOA</t>
  </si>
  <si>
    <t>3.3</t>
  </si>
  <si>
    <t>Classificação orçamentária por natureza da receita (categoria econômica, origem, espécie)</t>
  </si>
  <si>
    <t>3.5</t>
  </si>
  <si>
    <t>Ferramenta de pesquisa específica (que permite pesquisar dentro deste conjunto de informações, possibilitando filtros específicos)</t>
  </si>
  <si>
    <t>3.6</t>
  </si>
  <si>
    <t>Gravação de relatórios em diversos formatos</t>
  </si>
  <si>
    <t>3.7</t>
  </si>
  <si>
    <t>Existência de informações atualizadas</t>
  </si>
  <si>
    <t>3.8</t>
  </si>
  <si>
    <t>Existência de histórico das informações</t>
  </si>
  <si>
    <t>4.</t>
  </si>
  <si>
    <t>DESPESA</t>
  </si>
  <si>
    <t>4.1</t>
  </si>
  <si>
    <t>Número e o valor de empenho, liquidação e pagamento</t>
  </si>
  <si>
    <t>4.2</t>
  </si>
  <si>
    <t>Classificação orçamentária, especificando a unidade orçamentária, a função, a subfunção, a natureza da despesa e a fonte dos recursos</t>
  </si>
  <si>
    <t>4.3</t>
  </si>
  <si>
    <t>Pessoa física ou jurídica beneficiária do pagamento</t>
  </si>
  <si>
    <t>4.4</t>
  </si>
  <si>
    <t>4.5</t>
  </si>
  <si>
    <t>Bem fornecido ou serviço prestado</t>
  </si>
  <si>
    <t>4.10</t>
  </si>
  <si>
    <t>4.6</t>
  </si>
  <si>
    <t xml:space="preserve">Ferramenta de pesquisa específica (que permita pesquisar dentro deste conjunto de informações, possibilitando filtros específicos)  </t>
  </si>
  <si>
    <t>4.7</t>
  </si>
  <si>
    <t>4.8</t>
  </si>
  <si>
    <t>4.9</t>
  </si>
  <si>
    <t>5.</t>
  </si>
  <si>
    <t>RECURSOS HUMANOS</t>
  </si>
  <si>
    <t>5.1</t>
  </si>
  <si>
    <t>Relação nominal dos servidores</t>
  </si>
  <si>
    <t>5.2</t>
  </si>
  <si>
    <t>Indicação de cargo e/ou função desempenhada por cada servidor</t>
  </si>
  <si>
    <t>5.3</t>
  </si>
  <si>
    <t>Indicação da lotação de cada servidor</t>
  </si>
  <si>
    <t>5.4</t>
  </si>
  <si>
    <t>Indicação da remuneração nominal de cada servidor</t>
  </si>
  <si>
    <t>5.5</t>
  </si>
  <si>
    <t>Tabela com o padrão remuneratório dos cargos e funções</t>
  </si>
  <si>
    <t>5.6</t>
  </si>
  <si>
    <t>5.7</t>
  </si>
  <si>
    <t>6.</t>
  </si>
  <si>
    <t>DIÁRIAS</t>
  </si>
  <si>
    <t>6.1</t>
  </si>
  <si>
    <t>Nome do beneficiário</t>
  </si>
  <si>
    <t>6.2</t>
  </si>
  <si>
    <t>Cargo do beneficiário</t>
  </si>
  <si>
    <t>6.3</t>
  </si>
  <si>
    <t>Número de diárias usufruídas por afastamento</t>
  </si>
  <si>
    <t>6.4</t>
  </si>
  <si>
    <t>Período de afastamento</t>
  </si>
  <si>
    <t>6.5</t>
  </si>
  <si>
    <t>Motivo do afastamento</t>
  </si>
  <si>
    <t>6.6</t>
  </si>
  <si>
    <t>Local de destino</t>
  </si>
  <si>
    <t>6.7</t>
  </si>
  <si>
    <t>Tabela ou relação que explicite os valores das diárias dentro do Estado, fora do Estado e fora do país, conforme legislação local</t>
  </si>
  <si>
    <t>6.8</t>
  </si>
  <si>
    <t>6.9</t>
  </si>
  <si>
    <t>7.</t>
  </si>
  <si>
    <t>LICITAÇÕES, DISPENSAS, INEXIGIBILIDADES E ATAS DE ADESÃO - SRP</t>
  </si>
  <si>
    <t>7.1</t>
  </si>
  <si>
    <t>Íntegra dos editais de licitação</t>
  </si>
  <si>
    <t>7.2</t>
  </si>
  <si>
    <t>7.3</t>
  </si>
  <si>
    <t>7.4</t>
  </si>
  <si>
    <t>Íntegra das Atas de Adesão - SRP</t>
  </si>
  <si>
    <t>7.5</t>
  </si>
  <si>
    <t>7.6</t>
  </si>
  <si>
    <t>Informação acerca da situação do certame (aberto, em andamento, suspenso, finalizado)</t>
  </si>
  <si>
    <t>Relação das licitações fracassadas e/ou desertas</t>
  </si>
  <si>
    <t>7.7</t>
  </si>
  <si>
    <t>7.8</t>
  </si>
  <si>
    <t>7.9</t>
  </si>
  <si>
    <t>7.10</t>
  </si>
  <si>
    <t>8.</t>
  </si>
  <si>
    <t>CONTRATOS</t>
  </si>
  <si>
    <t>Relação dos contratos celebrados, com o seu respectivo resumo</t>
  </si>
  <si>
    <t>8.1</t>
  </si>
  <si>
    <t>Íntegra dos termos adivitos</t>
  </si>
  <si>
    <t>8.2</t>
  </si>
  <si>
    <t>Indicação do Fiscal do Contrato</t>
  </si>
  <si>
    <t>8.3</t>
  </si>
  <si>
    <t>8.4</t>
  </si>
  <si>
    <t>9.</t>
  </si>
  <si>
    <t>RELATÓRIO DE GESTÃO FISCAL (RGF)</t>
  </si>
  <si>
    <t>9.1</t>
  </si>
  <si>
    <t xml:space="preserve">Publica o Relatório de Gestão Fiscal (RGF) </t>
  </si>
  <si>
    <t>9.2</t>
  </si>
  <si>
    <t>TRANSPARÊNCIA PASSIVA</t>
  </si>
  <si>
    <t>10.</t>
  </si>
  <si>
    <t>SERVIÇO DE INFORMAÇÕES AO CIDADÃO - SIC (FÍSICO)</t>
  </si>
  <si>
    <t>10.1</t>
  </si>
  <si>
    <t>10.2</t>
  </si>
  <si>
    <t>10.3</t>
  </si>
  <si>
    <t>10.4</t>
  </si>
  <si>
    <t>11.</t>
  </si>
  <si>
    <t>SERVIÇO DE INFORMAÇÕES AO CIDADÃO e-SIC (ELETRÔNICO)</t>
  </si>
  <si>
    <t>11.1</t>
  </si>
  <si>
    <t>Há possibilidade de envio de pedidos de informação de forma eletrônica (e­SIC)</t>
  </si>
  <si>
    <t>11.2</t>
  </si>
  <si>
    <t>11.3</t>
  </si>
  <si>
    <t>A solicitação por meio do e­SIC é simples, ou seja, sem a exigência de itens de identificação do requerente que dificultem ou impossibilitem o acesso à informação, tais como: envio de documentos, assinatura reconhecida, declaração de responsabilidade, maioridade.
*A exigência de cadastro prévio não configura dificuldade ou impossibilidade de acesso à informação.</t>
  </si>
  <si>
    <t>11.4</t>
  </si>
  <si>
    <t>Instrumento normativo local que regulamente a LAI</t>
  </si>
  <si>
    <t>11.5</t>
  </si>
  <si>
    <t>O ente publica relatório anual estatístico contendo a quantidade de pedidos de acesso recebidos, atendidos, indeferidos, bem como informações genéricas sobre os solicitantes.</t>
  </si>
  <si>
    <t>11.6</t>
  </si>
  <si>
    <t>Existe rol das informações que tenham sido desclassificadas nos últimos 12 (doze) meses</t>
  </si>
  <si>
    <t>Existe rol de documentos classificados em cada grau de sigilo, com identificação para referência futura</t>
  </si>
  <si>
    <t>12.</t>
  </si>
  <si>
    <t>ACESSIBILIDADE</t>
  </si>
  <si>
    <t>12.1</t>
  </si>
  <si>
    <t>Contém símbolo de acessibilidade em destaque</t>
  </si>
  <si>
    <t>12.2</t>
  </si>
  <si>
    <t>Exibição do “caminho” de páginas percorridas pelo usuário</t>
  </si>
  <si>
    <t>12.3</t>
  </si>
  <si>
    <t>Opção de alto contraste</t>
  </si>
  <si>
    <t>12.4</t>
  </si>
  <si>
    <t>Redimensionamento de texto</t>
  </si>
  <si>
    <t>12.5</t>
  </si>
  <si>
    <t>Mapa do site</t>
  </si>
  <si>
    <t>BOAS PRÁTICAS</t>
  </si>
  <si>
    <t>13.</t>
  </si>
  <si>
    <t>OUVIDORIAS</t>
  </si>
  <si>
    <t>Participação em redes sociais</t>
  </si>
  <si>
    <t>Divulga Carta de Serviços ao Usuário</t>
  </si>
  <si>
    <t>14.</t>
  </si>
  <si>
    <t>INSTRUMENTOS DA GESTÃO FISCAL E DO PLANEJAMENTO</t>
  </si>
  <si>
    <t>14.1</t>
  </si>
  <si>
    <t>Existência de PPA (Lei do Plano Plurianual)</t>
  </si>
  <si>
    <t>14.2</t>
  </si>
  <si>
    <t>Existência do Anexo do PPA</t>
  </si>
  <si>
    <t>14.3</t>
  </si>
  <si>
    <t>Existência de LDO (Lei do Diretrizes Orçamentárias)</t>
  </si>
  <si>
    <t>14.4</t>
  </si>
  <si>
    <t>Existência do Anexo da LDO</t>
  </si>
  <si>
    <t>14.5</t>
  </si>
  <si>
    <t>Existência de LOA (Lei Orçamentária)</t>
  </si>
  <si>
    <t>14.6</t>
  </si>
  <si>
    <t>Existência do Anexo da LOA</t>
  </si>
  <si>
    <t>14.7</t>
  </si>
  <si>
    <t>Parecer prévio do TCE</t>
  </si>
  <si>
    <t>15.</t>
  </si>
  <si>
    <t>RELATÓRIOS REFERENTES À TRANSPARÊNCIA DA GESTÃO FISCAL</t>
  </si>
  <si>
    <t>15.1</t>
  </si>
  <si>
    <t>15.3</t>
  </si>
  <si>
    <t>15.4</t>
  </si>
  <si>
    <t>16.</t>
  </si>
  <si>
    <t>16.1</t>
  </si>
  <si>
    <t>Divulga informações sobre Renúncias Fiscais</t>
  </si>
  <si>
    <t>16.2</t>
  </si>
  <si>
    <t>Divulga o Plano Estadual/Municipal de Saúde</t>
  </si>
  <si>
    <t>16.3</t>
  </si>
  <si>
    <t>16.4</t>
  </si>
  <si>
    <t>Divulga o Relatório de Gestão Estadual/Municipal de Saúde</t>
  </si>
  <si>
    <t>17.1</t>
  </si>
  <si>
    <t>17.4</t>
  </si>
  <si>
    <t>17.2</t>
  </si>
  <si>
    <t>17.3</t>
  </si>
  <si>
    <t>Divulga a legislação relacionada a gastos dos parlamentares</t>
  </si>
  <si>
    <t>17.5</t>
  </si>
  <si>
    <t>17.6</t>
  </si>
  <si>
    <t>17.7</t>
  </si>
  <si>
    <t>17.8</t>
  </si>
  <si>
    <t>17.9</t>
  </si>
  <si>
    <t>17.10</t>
  </si>
  <si>
    <t>18.1</t>
  </si>
  <si>
    <t>Há transmissão de sessões, audiências públicas, etc. via meios de comunicação como rádio, TV, internet, entre outros.</t>
  </si>
  <si>
    <t>Legislação</t>
  </si>
  <si>
    <t>19.1</t>
  </si>
  <si>
    <t>19.4</t>
  </si>
  <si>
    <t>19.2</t>
  </si>
  <si>
    <t>19.3</t>
  </si>
  <si>
    <t>Possui ferramenta de consulta de jurisprudência (v.g., sentenças, decisões, deliberações, acórdãos)</t>
  </si>
  <si>
    <t>20.</t>
  </si>
  <si>
    <t>20.1</t>
  </si>
  <si>
    <t>20.7</t>
  </si>
  <si>
    <t>20.2</t>
  </si>
  <si>
    <t>20.3</t>
  </si>
  <si>
    <t>20.4</t>
  </si>
  <si>
    <t>Divulga seus próprios atos normativos</t>
  </si>
  <si>
    <t>20.5</t>
  </si>
  <si>
    <t>20.6</t>
  </si>
  <si>
    <t>Divulga informações técnicas de cunho orientativo</t>
  </si>
  <si>
    <t>Disponibiliza de forma atualizada e consolidada a legislação</t>
  </si>
  <si>
    <t>3.4</t>
  </si>
  <si>
    <t>7.11</t>
  </si>
  <si>
    <t>7.12</t>
  </si>
  <si>
    <t>8.5</t>
  </si>
  <si>
    <t>8.6</t>
  </si>
  <si>
    <t xml:space="preserve">13.1 </t>
  </si>
  <si>
    <t xml:space="preserve">13.2 </t>
  </si>
  <si>
    <t xml:space="preserve">13.3 </t>
  </si>
  <si>
    <t>17.12</t>
  </si>
  <si>
    <t>17.13</t>
  </si>
  <si>
    <t>17.14</t>
  </si>
  <si>
    <t>19.5</t>
  </si>
  <si>
    <t>19.6</t>
  </si>
  <si>
    <t>19.7</t>
  </si>
  <si>
    <t>17.11</t>
  </si>
  <si>
    <t>21.1</t>
  </si>
  <si>
    <t>21.2</t>
  </si>
  <si>
    <t>21.3</t>
  </si>
  <si>
    <t>Total geral de critérios</t>
  </si>
  <si>
    <t>Matriz Comum</t>
  </si>
  <si>
    <t>Matriz Específica  - Poder Executivo</t>
  </si>
  <si>
    <t>Matriz Específica  - Poder Legislativo</t>
  </si>
  <si>
    <t>Matriz Específica  - Poder Judiciário</t>
  </si>
  <si>
    <t>Matriz Específica  - Ministério Público</t>
  </si>
  <si>
    <t>Matriz Específica  - Tribunal de Contas</t>
  </si>
  <si>
    <t>Matriz Específica  - Defensoria</t>
  </si>
  <si>
    <t>Indicação de endereço físico da unidade responsável pelo  SIC</t>
  </si>
  <si>
    <t>Indicação dos horários de funcionamento da unidade responsável pelo  SIC</t>
  </si>
  <si>
    <t>Há canal eletrônico de acesso/interação com a Ouvidoria</t>
  </si>
  <si>
    <t>Há informações sobre o atendimento presencial pela Ouvidoria</t>
  </si>
  <si>
    <t>13.4</t>
  </si>
  <si>
    <t>6.10</t>
  </si>
  <si>
    <t>6.11</t>
  </si>
  <si>
    <t xml:space="preserve">IDENTIFICAÇÃO DA ENTIDADE </t>
  </si>
  <si>
    <t>Identificação da entidade pública:</t>
  </si>
  <si>
    <t>Município:</t>
  </si>
  <si>
    <t>Unidade Federativa:</t>
  </si>
  <si>
    <t>Esfera da entidade pública:</t>
  </si>
  <si>
    <t>Identificação do Poder ou Órgão Autônomo:</t>
  </si>
  <si>
    <t>Endereço do site oficial da entidade pública:</t>
  </si>
  <si>
    <t>Data base da avaliação do Portal Transparência:</t>
  </si>
  <si>
    <t>Telefone</t>
  </si>
  <si>
    <t>Ferramenta de pesquisa específica (que permite pesquisar dentro deste conjunto de informações, possibilitando filtros específicos) em relação aos critérios da receita</t>
  </si>
  <si>
    <t>Gravação de relatórios em diversos formatos em relação aos critérios da receita</t>
  </si>
  <si>
    <t>Existência de informações atualizadas em relação aos critérios da receita</t>
  </si>
  <si>
    <t>Existência de histórico das informações em relação aos critérios da receita</t>
  </si>
  <si>
    <t>Transferências voluntárias recebidas com indicação: do valor recebido</t>
  </si>
  <si>
    <t>Transferências voluntárias recebidas com indicação: do objeto</t>
  </si>
  <si>
    <t>Transferências voluntárias recebidas com indicação: da origem dos recursos</t>
  </si>
  <si>
    <t>Transferências voluntárias recebidas com indicação: da data do repasse</t>
  </si>
  <si>
    <t>3.9</t>
  </si>
  <si>
    <t>3.10</t>
  </si>
  <si>
    <t>3.11</t>
  </si>
  <si>
    <t>Ferramenta de pesquisa específica (que permite pesquisar dentro deste conjunto de informações, possibilitando filtros específicos) em relação aos critérios de transferências voluntárias recebidas</t>
  </si>
  <si>
    <t>Gravação de relatórios em diversos formatos em relação aos critérios de transferências voluntárias recebidas</t>
  </si>
  <si>
    <t>Existência de informações atualizadas em relação aos critérios de transferências voluntárias recebidas</t>
  </si>
  <si>
    <t>Existência de histórico das informações em relação aos critérios de transferências voluntárias recebidas</t>
  </si>
  <si>
    <t>3.12</t>
  </si>
  <si>
    <t>3.13</t>
  </si>
  <si>
    <t>3.14</t>
  </si>
  <si>
    <t>3.15</t>
  </si>
  <si>
    <t>Ferramenta de pesquisa específica (que permite pesquisar dentro deste conjunto de informações, possibilitando filtros específicos) em relação aos critérios da despesa</t>
  </si>
  <si>
    <t>Gravação de relatórios em diversos formatos em relação aos critérios da despesa</t>
  </si>
  <si>
    <t>Existência de informações atualizadas em relação aos critérios da despesa</t>
  </si>
  <si>
    <t>Existência de histórico das informações em relação aos critérios da despesa</t>
  </si>
  <si>
    <t>Transferências voluntárias realizadas com indicação: de beneficiário</t>
  </si>
  <si>
    <t>Transferências voluntárias realizadas com indicação: do objeto</t>
  </si>
  <si>
    <t>Transferências voluntárias realizadas com indicação: do valor concedido</t>
  </si>
  <si>
    <t>Transferências voluntárias realizadas com indicação: da data do repasse</t>
  </si>
  <si>
    <t>4.11</t>
  </si>
  <si>
    <t>4.12</t>
  </si>
  <si>
    <t>4.13</t>
  </si>
  <si>
    <t>Ferramenta de pesquisa específica (que permita pesquisar dentro deste conjunto de informações, possibilitando filtros específicos) em relação aos critérios de transferências voluntárias realizadas</t>
  </si>
  <si>
    <t>Gravação de relatórios em diversos formatos em relação aos critérios de transferências voluntárias realizadas</t>
  </si>
  <si>
    <t>Existência de informações atualizadas em relação aos critérios de transferências voluntárias realizadas</t>
  </si>
  <si>
    <t>Existência de histórico das informações em relação aos critérios de transferências voluntárias realizadas</t>
  </si>
  <si>
    <t>4.14</t>
  </si>
  <si>
    <t>4.15</t>
  </si>
  <si>
    <t>4.16</t>
  </si>
  <si>
    <t>4.17</t>
  </si>
  <si>
    <t>5.8</t>
  </si>
  <si>
    <t>5.9</t>
  </si>
  <si>
    <t>Íntegra dos processos de dispensa de licitação</t>
  </si>
  <si>
    <t>Íntegra dos processos de inexigibilidade de licitação</t>
  </si>
  <si>
    <t>Resultado das licitações indicando o(s) vencedores</t>
  </si>
  <si>
    <t>Resultado das licitações indicando o(s) valor(es)</t>
  </si>
  <si>
    <t>9.3</t>
  </si>
  <si>
    <t>9.4</t>
  </si>
  <si>
    <t>9.5</t>
  </si>
  <si>
    <t>Ferramenta de pesquisa específica (que permita pesquisar dentro deste conjunto de informações, possibilitando filtros específicos)</t>
  </si>
  <si>
    <t>Publica o Relatório Circunstanciado do Ano Anterior? </t>
  </si>
  <si>
    <t>Indicação da unidade/setor responsável pelo SIC</t>
  </si>
  <si>
    <t>Indicação de telefone da unidade responsável pelo SIC</t>
  </si>
  <si>
    <t>Relatório Resumido da Execução Orçamentária (RREO)</t>
  </si>
  <si>
    <t>Existência de informações atualizadas (RREO)</t>
  </si>
  <si>
    <t>Existência de histórico das informações (RREO)</t>
  </si>
  <si>
    <t>Ferramenta de pesquisa específica (que permita pesquisar dentro deste conjunto de informações, possibilitando filtros específicos) (RREO)</t>
  </si>
  <si>
    <t>15.2</t>
  </si>
  <si>
    <t>Existência de informações atualizadas em relação às Renúncias Fiscais</t>
  </si>
  <si>
    <t>Existência de histórico das informações em relação às Renúncias Fiscais</t>
  </si>
  <si>
    <t>Gravação de relatórios em diversos formatos em relação ao conjunto de dados referentes às Renúncias Fiscais</t>
  </si>
  <si>
    <t>Ferramenta de pesquisa específica (que permita pesquisar dentro deste conjunto de informações, possibilitando filtros específicos)  em relação ao conjunto de dados referentes às Renúncias Fiscais</t>
  </si>
  <si>
    <t>16.5</t>
  </si>
  <si>
    <t>16.6</t>
  </si>
  <si>
    <t>16.7</t>
  </si>
  <si>
    <t>16.8</t>
  </si>
  <si>
    <t>Leis federais/estaduais/municipais (conforme o caso) e atos infralegais (resoluções/decretos) publicados no ano corrente.</t>
  </si>
  <si>
    <t>Possibilidade de acessar as leis federais/estaduais/ municipais  já editadas, de acordo com a numeração, a data, as palavras-chave ou o texto livre.</t>
  </si>
  <si>
    <t>Divulga informações atualizadas sobre cotas para exercício da atividade parlamentar/verba indenizatória</t>
  </si>
  <si>
    <t>Há histórico de informações sobre cotas para exercício da atividade parlamentar/verba indenizatória</t>
  </si>
  <si>
    <t>Há possibilidade de gravação de relatórios em diversos formatos relativamente às cotas para exercício da atividade parlamentar/verba indenizatória</t>
  </si>
  <si>
    <t>Há ferramenta de pesquisa sobre cotas para exercício da atividade parlamentar/verba indenizatória</t>
  </si>
  <si>
    <t>Projetos de leis e de atos infralegais, bem como as respectivas tramitações (contemplando ementa, documentos anexos, situação atual) referentes ao ano corrente</t>
  </si>
  <si>
    <t>Apresenta ferramenta de pesquisa que possibilite a busca de acordo com a numeração, a data, as palavras-chave ou o texto livre</t>
  </si>
  <si>
    <t>Pauta das Comissões e das Sessões do Plenário (Pauta das matérias a serem discutidas. A divulgação pode se dar na forma de publicação de pauta conjunta, desde que fiquem explicitadas as respectivas atividades legislativas) referentes ao ano corrente</t>
  </si>
  <si>
    <t>Atas das Sessões referentes aos últimos 30 dias</t>
  </si>
  <si>
    <t>Dados atualizados (30 dias) sobre as votações nominais, quando cabíveis (Divulgação da lista nominal de votação dos projetos de lei. Tratando-se de votações unânimes, a lista será dispensada.)</t>
  </si>
  <si>
    <t>Dados atualizados (30 dias) sobre a lista de presença e ausência dos parlamentares nas sessões</t>
  </si>
  <si>
    <t>Dados atualizados (30 dias) sobre as atividades legislativas dos parlamentares</t>
  </si>
  <si>
    <t>Há ferramenta de pesquisa que permita pesquisar dentro do conjunto de dados referentes às votações nominais, lista de presença e/ou atividades legislativa</t>
  </si>
  <si>
    <t>Histórico de informações sobre as votações nominais, lista de presença e/ou atividades legislativas</t>
  </si>
  <si>
    <t>Divulga o ato que aprecia as Contas do Presidente da República/Governador/Prefeito (Decreto) e o teor do julgamento (Ata ou Resumo da Sessão que aprovou ou rejeitou as contas) referentes a, pelo menos, o exercício corrente e os 3 anteriores</t>
  </si>
  <si>
    <t>Divulga pauta das sessões (lista de processos aptos a julgamento conclusos), preferencialmente por ordem cronológica dos últimos 30 dias</t>
  </si>
  <si>
    <t>Divulga ata das sessões de julgamento/deliberativas do corrente ano</t>
  </si>
  <si>
    <t>Divulga informativo de jurisprudência contendo decisões atualizadas (últimos 30 dias)</t>
  </si>
  <si>
    <t>Divulga súmulas e pareceres que edita referente ao ano corrente</t>
  </si>
  <si>
    <t>Há ferramenta de pesquisa que permita fazer busca específica no conjunto de dados relativos a súmulas e pareceres</t>
  </si>
  <si>
    <t>Informa, de modo atualizado (ano corrente), a respeito de montante de despesas irregulares prevenidas (economia gerada com ações preventivas)</t>
  </si>
  <si>
    <t>Informa, de modo atualizado (últimos 30 dias), sobre valor das condenações (débitos)</t>
  </si>
  <si>
    <t>Informa, de modo atualizado (últimos 30 dias), sobre valor das condenações (multas aplicadas)</t>
  </si>
  <si>
    <t>Divulga dados atualizados a respeito do montante de recursos ressarcidos ao Erário (ano corrente)</t>
  </si>
  <si>
    <t>Quanto aos processos de controle externo, o TC divulga pelo menos os seguintes dados: voto condutor da decisão, parecer ministerial, relatório técnico e elementos de defesa? (para pontuar, tem que apresentar pelo menos 3 dos 4 dados exigidos)</t>
  </si>
  <si>
    <t>O TC disponibiliza dados atualizados encaminhados pelos respectivos entes fiscalizados (União, Estados ou Municípios) referentes à despesa e à receita, em formato aberto e estruturado</t>
  </si>
  <si>
    <t>Ferramenta de pesquisa específica (que permita pesquisar dentro deste conjunto de informações, possibilitando filtros específicos)  a respeito dos dados encaminhados pelos entes fiscalizados</t>
  </si>
  <si>
    <t>Existência de histórico das informações a respeito dos dados encaminhados pelos entes fiscalizados</t>
  </si>
  <si>
    <t>Gravação de relatórios em diversos formatos a respeito dos dados encaminhados pelos entes fiscalizados</t>
  </si>
  <si>
    <t>Registros atualizados de Procedimentos Preparatórios e os seus respectivos andamentos</t>
  </si>
  <si>
    <t>Registros atualizados dos procedimentos de Investigação e seus respectivos andamentos</t>
  </si>
  <si>
    <t>Registros atualizados sobre os Inquéritos civis e os respectivos andamentos</t>
  </si>
  <si>
    <t>Existência de histórico das informações sobre os procedimentospreparatórios, de investigação e/ou inquéritos.</t>
  </si>
  <si>
    <t>Ferramenta de pesquisa específica (que permita pesquisar dentro deste conjunto de informações, possibilitando filtros específicos) em relação ao conjunto de dados referentes a procedimentospreparatórios, de investigação e/ou inquéritos.</t>
  </si>
  <si>
    <t>Gravação de relatórios em diversos formatos em relação ao conjunto de dados referentes a procedimentospreparatórios, de investigação e/ou inquéritos.</t>
  </si>
  <si>
    <t>Disponibiliza a legislação do órgão de forma atualizada e consolidada</t>
  </si>
  <si>
    <t>Disponibiliza material informativo atualizado (dados referentes ao ano corrente) (cartilha/boletins informativos sobre direitos dos cidadãos nas mais diversas áreas)</t>
  </si>
  <si>
    <t>Disponibiliza informações sobre o atendimento (identificação dos requisitos necessários para atendimento pela Defensoria; documentos exigidos para o atendimento; possibilidade de agendamento de atendimento via internet)</t>
  </si>
  <si>
    <t>17.15</t>
  </si>
  <si>
    <t>17.16</t>
  </si>
  <si>
    <t>17.17</t>
  </si>
  <si>
    <t>17.18</t>
  </si>
  <si>
    <t>17.19</t>
  </si>
  <si>
    <t>17.20</t>
  </si>
  <si>
    <t>18.2</t>
  </si>
  <si>
    <t>18.3</t>
  </si>
  <si>
    <t>18.4</t>
  </si>
  <si>
    <t>18.5</t>
  </si>
  <si>
    <t>18.6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</si>
  <si>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</si>
  <si>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</si>
  <si>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</si>
  <si>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</si>
  <si>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</si>
  <si>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</si>
  <si>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</si>
  <si>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</si>
  <si>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</si>
  <si>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</si>
  <si>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</si>
  <si>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</si>
  <si>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</si>
  <si>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</si>
  <si>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21.</t>
  </si>
  <si>
    <t>ATENDE? SIM / NÃO</t>
  </si>
  <si>
    <t xml:space="preserve">Íntegra dos contratos </t>
  </si>
  <si>
    <t>8.7</t>
  </si>
  <si>
    <t>8.8</t>
  </si>
  <si>
    <t>Procedimento  licitatório, bem como a sua dispensa ou inexigibilidade</t>
  </si>
  <si>
    <t>LINK COM EVIDÊNCIA (OBRIGATÓRIO P/ CADA "SIM")</t>
  </si>
  <si>
    <t>JUSTIFICATIVA (FACULTATIVO, E APENAS QUANDO FOR "NÃO")</t>
  </si>
  <si>
    <t>Essencial</t>
  </si>
  <si>
    <t>Obrigatória</t>
  </si>
  <si>
    <t>Recomendada</t>
  </si>
  <si>
    <t>Divulga o Plano Estadual/Municipal de Educação</t>
  </si>
  <si>
    <t>MATRIZ ESPECÍFICA: PODER EXECUTIVO</t>
  </si>
  <si>
    <t>MATRIZ ESPECÍFICA: PODER LEGISLATIVO</t>
  </si>
  <si>
    <t>MATRIZ ESPECÍFICA: PODER JUDICIÁRIO</t>
  </si>
  <si>
    <t>MATRIZ ESPECÍFICA: TRIBUNAL DE CONTAS</t>
  </si>
  <si>
    <t>MATRIZ ESPECÍFICA: MINISTÉRIO PÚBLICO</t>
  </si>
  <si>
    <t>MATRIZ ESPECÍFICA: DEFENSORIA PÚBLICA</t>
  </si>
  <si>
    <t>Essenciais</t>
  </si>
  <si>
    <t>Obrigatórios</t>
  </si>
  <si>
    <t>Recomendados</t>
  </si>
  <si>
    <t xml:space="preserve">CLASSIFICAÇÃO </t>
  </si>
  <si>
    <t>Art. 8º, §3º, inciso VII, da LAI</t>
  </si>
  <si>
    <t>Art. 8º, §3º, incisoI, da LAI</t>
  </si>
  <si>
    <t>Art. 8º, §1º, inciso II, da LAI</t>
  </si>
  <si>
    <t>Art. 8º, §3º, inciso VI, da LAI</t>
  </si>
  <si>
    <t>Art. 8º, §3º, inciso II, da LAI</t>
  </si>
  <si>
    <t>Art. 8º, §3º, I, da Lei 12.527/11</t>
  </si>
  <si>
    <t>Art. 8º, § 1º, I, da LAI</t>
  </si>
  <si>
    <t>Art. 8º, § 1º, VI, da LAI</t>
  </si>
  <si>
    <t>Art. 8º, §3º, inciso I, da LAI</t>
  </si>
  <si>
    <t>Art. 7º, II e VI e art. 8º, "caput" da LAI</t>
  </si>
  <si>
    <t>Art. 7º, II e VI e Art. 8º, "caput" da LAI</t>
  </si>
  <si>
    <t>Art. 48, II, da LC nº 101/00 e art. 8º, §2º, da LAI</t>
  </si>
  <si>
    <t>Arts. 48, §1º, II e 48-A, inciso II, da LC nº 101/00 e art. 8º, II, do Decreto nº 10.540/20</t>
  </si>
  <si>
    <t>Arts. 7º, incisos II e VI e 8º, "caput" da LAI</t>
  </si>
  <si>
    <t>Arts. 7º, VI e 8º, §1º, inciso III, da LAI; arts. 48, §1º, inciso II e  48-A, inciso I, da LC nº 101/20; art. 8º, inciso I, do Decreto nº 10.540/20</t>
  </si>
  <si>
    <t>Art. 8º, §1º, inciso II, da LAI e art. 8º, inciso I, "f" do Decreto nº 10.540/20</t>
  </si>
  <si>
    <t xml:space="preserve">Arts. 37, "caput" (princípios da publicidade e moralidade) e 39, § 6º, da CF; arts. 3º, incisos I, II, III, IV e V, e 8º  da LAI  </t>
  </si>
  <si>
    <t>art. 48-A, I, da LC nº 101/00; arts. 3º, incisos I, II, III, IV e V,  7º, incisos VI, e 8º da LAI, art. 37, "caput", da CF (princípio da publicidade) e art. 8º, inciso I, "e" do Decreto nº 10.540/20</t>
  </si>
  <si>
    <t>Arts. 7º, incisos II e VI, e 8º, "caput" da LAI</t>
  </si>
  <si>
    <t>Arts. 7º, inciso VI, e  8º, §1º, inciso IV, da LAI</t>
  </si>
  <si>
    <t xml:space="preserve">Artigos 7º, VI e 8º, §1º, inciso IV, da LAI
</t>
  </si>
  <si>
    <t xml:space="preserve"> Art. 48, "caput", da LC nº 101/00</t>
  </si>
  <si>
    <t>Art. 10, §2º, da LAI</t>
  </si>
  <si>
    <t>Arts. 8º, §3º, VII e 9º, I, da LAI</t>
  </si>
  <si>
    <t>Art. 10, §1º, da LAI</t>
  </si>
  <si>
    <t>Art. 45 da LAI</t>
  </si>
  <si>
    <t>Art. 30, inciso III, da LAI</t>
  </si>
  <si>
    <t>Art. 30, inciso I, da LAI</t>
  </si>
  <si>
    <t>Art. 30, inciso II, da LAI</t>
  </si>
  <si>
    <t>Art. 8º, §3º, inciso VIII, da LAI e art. 63, "caput" e § 1º, da Lei nº 13.146/15</t>
  </si>
  <si>
    <t>Arts. 7º, incisos II e VI e 8º, "caput", da LAI</t>
  </si>
  <si>
    <t>Art. 7º, inciso VI, da LAI</t>
  </si>
  <si>
    <t>art. 37, da CF (princípio da publicidade) e arts. 6, inciso I, e 8º da LAI</t>
  </si>
  <si>
    <t>Art. 48, "caput", da LC nº 101/00</t>
  </si>
  <si>
    <t>Arts. 7, 13 e ss. da Lei nº 13.460/17 e  art. 9º, II, da LAI</t>
  </si>
  <si>
    <t>Art. 9º, II, da LAI e art. 37, "caput", da CF (princípio da publicidade)</t>
  </si>
  <si>
    <t>Arts. 7º, incisos IV e V, e 8º "caput" da LAI</t>
  </si>
  <si>
    <t>Arts. 7º, incisos IV, V e VI, e 8º "caput" da LAI</t>
  </si>
  <si>
    <t>Arts. 7, 13 e ss. da Lei 13.460/17, c/c art. 9º, inciso II, da LAI  e art. 37, "caput", da CF (princípio da publicidade)</t>
  </si>
  <si>
    <t>Art. 7º, inciso VI, alínea "b", da LAI</t>
  </si>
  <si>
    <t>Art. 37 da CF (princípio da publicidade) e arts. 6, inciso I, e 8º da LAI</t>
  </si>
  <si>
    <t>Art. 7º, V, da LAI; art. 12, § 1º, da Lei nº 13.105/15</t>
  </si>
  <si>
    <t>Arts. 37, "caput" (princípio da publicidade), e 93, IX e X, da CF; arts. 7º, II e V, e 8º, caput, da LAI.</t>
  </si>
  <si>
    <t>Art. 37 da CF (princípio da publicidade); arts. 6, inciso I, e 8º da LAI</t>
  </si>
  <si>
    <t>Arts. 7º, incisos IV e V, da LAI e 8º, "caput", da LAI</t>
  </si>
  <si>
    <t>Arts. 37, "caput" (princípio da publicidade), e 93, IX e X, da CF c/c arts. 7º, II, IV e V, e 8º, "caput", da LAI, art. 24, parágrafo único, do Decreto-Lei nº 4.657/42</t>
  </si>
  <si>
    <t>Arts. 37, "caput" (princípio da publicidade), e 93, IX e X, da CF; arts. 7º, II e V, e 8º, "caput", da LAI e art. 24, parágrafo único da do Decreto-Lei nº 4.657/42</t>
  </si>
  <si>
    <t>Arts. 37, "caput" (princípio da publicidade), e 93, IX e X, da CF c/c arts. 7º, II e V, e 8º, "caput", da LAI</t>
  </si>
  <si>
    <t>Arts. 7º, incisos II, V e VI e 8º, "caput", da LAI</t>
  </si>
  <si>
    <t>Arts. 7º, incisos II, V e VI e "caput" da LAI</t>
  </si>
  <si>
    <t xml:space="preserve">Arts. 7º, II, V e VI e 8º, "caput" da LAI </t>
  </si>
  <si>
    <t>Arts. 37, "caput" (princípio da publicidade), e 93, IX e X, da CF c/c arts. 7º, incisos II,  IV e V, e 8º, "caput", da LAI</t>
  </si>
  <si>
    <t>Leis federais/estaduais/municipais (conforme o caso) e atos infralegais (resoluções/decretos) publicados nos 3 anos que antecedem ao da pesquisa (no mínimo).</t>
  </si>
  <si>
    <t>Projetos de leis e de atos infralegais, bem como as respectivas tramitações (contemplando ementa, documentos anexos, situação atual) referentes aos 3 anos que antecedem ao da pesquisa</t>
  </si>
  <si>
    <t>É possível localizar decisões, seja em informativos, seja pela consulta de jurisprudência, relativos aos 3 anos que antecedem ao da pesquisa</t>
  </si>
  <si>
    <t>Divulga súmulas e pareceres que edita referente aos 3 anos que antecedem ao da pesquisa</t>
  </si>
  <si>
    <t>Divulga relação de responsáveis por contas julgadas irregulares (ano corrente e os 3 anos que antecedem ao da pesquisa)</t>
  </si>
  <si>
    <t>FUNDAMENTO</t>
  </si>
  <si>
    <t>Pontuação possível</t>
  </si>
  <si>
    <t>Poder Executivo</t>
  </si>
  <si>
    <t>Poder Legislativo</t>
  </si>
  <si>
    <t>Poder Judiciário</t>
  </si>
  <si>
    <t>Tribunal de Contas</t>
  </si>
  <si>
    <t>Ministério Público</t>
  </si>
  <si>
    <t>Defensoria Pública</t>
  </si>
  <si>
    <t>Identificação do Poder ou Órgão</t>
  </si>
  <si>
    <t>Esfera</t>
  </si>
  <si>
    <t>Municipal</t>
  </si>
  <si>
    <t>Estadual</t>
  </si>
  <si>
    <t>Federal</t>
  </si>
  <si>
    <t>Unidade Federativa</t>
  </si>
  <si>
    <t>Acre</t>
  </si>
  <si>
    <t>Alagoas</t>
  </si>
  <si>
    <t>Amapá</t>
  </si>
  <si>
    <t>Amazonas</t>
  </si>
  <si>
    <t>Bahia</t>
  </si>
  <si>
    <t>Ceará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</si>
  <si>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</si>
  <si>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</si>
  <si>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</si>
  <si>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</si>
  <si>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</si>
  <si>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</si>
  <si>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</si>
  <si>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</si>
  <si>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</si>
  <si>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</si>
  <si>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</si>
  <si>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</si>
  <si>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</si>
  <si>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</si>
  <si>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</si>
  <si>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</si>
  <si>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</si>
  <si>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</si>
  <si>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</si>
  <si>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</si>
  <si>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Distrito Federal</t>
  </si>
  <si>
    <t>Atende</t>
  </si>
  <si>
    <t>Sim</t>
  </si>
  <si>
    <t>Não</t>
  </si>
  <si>
    <t>PONTOS REALIZADOS</t>
  </si>
  <si>
    <t>PONTUAÇÃO FINAL</t>
  </si>
  <si>
    <t>Média Ponderada</t>
  </si>
  <si>
    <t>[1] PONTOS REALIZADOS (ESSENCIAL)</t>
  </si>
  <si>
    <t>[2] PONTOS POSSÍVEIS (ESSENCIAL)</t>
  </si>
  <si>
    <t>[4] PONTOS REALIZADOS (TOTAL)</t>
  </si>
  <si>
    <t>[5] PONTOS POSSÍVEIS (TOTAL)</t>
  </si>
  <si>
    <t>[3] PERCENTUAL CRITÉRIOS ESSENCIAIS ([1]/[2])</t>
  </si>
  <si>
    <t>[6] ÍNDICE DE TRANSPARÊNCIA DO SÍTIO/PORTAL ANALISADO ([4]/[5])</t>
  </si>
  <si>
    <t>[7] QUALIDADE DA TRANSPARÊNCIA</t>
  </si>
  <si>
    <r>
      <t>INSTRUÇÃO NORMATIVA TCE-PI Nº 01/2019
ANEXO ÚNICO - MATRIZ DE FISCALIZAÇÃO DA TRANSPARÊNCIA</t>
    </r>
    <r>
      <rPr>
        <b/>
        <sz val="10"/>
        <color rgb="FFFF0000"/>
        <rFont val="Arial"/>
        <family val="2"/>
      </rPr>
      <t xml:space="preserve"> (atualizada conf. art. 4º IN nº 04/2022)</t>
    </r>
    <r>
      <rPr>
        <b/>
        <sz val="10"/>
        <color theme="1"/>
        <rFont val="Arial"/>
        <family val="2"/>
      </rPr>
      <t xml:space="preserve">
</t>
    </r>
    <r>
      <rPr>
        <u/>
        <sz val="9"/>
        <color theme="1"/>
        <rFont val="Arial"/>
        <family val="2"/>
      </rPr>
      <t>MATRIZ COMUM:</t>
    </r>
    <r>
      <rPr>
        <sz val="9"/>
        <color theme="1"/>
        <rFont val="Arial"/>
        <family val="2"/>
      </rPr>
      <t xml:space="preserve"> APLICÁVEL A TODOS OS ENTES PÚBLICOS
</t>
    </r>
    <r>
      <rPr>
        <u/>
        <sz val="9"/>
        <color theme="1"/>
        <rFont val="Arial"/>
        <family val="2"/>
      </rPr>
      <t>MATRIZES ESPECÍFICAS:</t>
    </r>
    <r>
      <rPr>
        <sz val="9"/>
        <color theme="1"/>
        <rFont val="Arial"/>
        <family val="2"/>
      </rPr>
      <t xml:space="preserve"> PODER EXECUTIVO, PODER LEGISLATIVO, PODER JUDICIÁRIO,
TRIBUNAL DE CONTAS, MINISTÉRIO PÚBLICO E DEFENSORIA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</si>
</sst>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13" applyNumberFormat="0" applyAlignment="0" applyProtection="0"/>
    <xf numFmtId="0" fontId="18" fillId="13" borderId="14" applyNumberFormat="0" applyAlignment="0" applyProtection="0"/>
    <xf numFmtId="0" fontId="19" fillId="13" borderId="13" applyNumberFormat="0" applyAlignment="0" applyProtection="0"/>
    <xf numFmtId="0" fontId="20" fillId="0" borderId="15" applyNumberFormat="0" applyFill="0" applyAlignment="0" applyProtection="0"/>
    <xf numFmtId="0" fontId="21" fillId="14" borderId="16" applyNumberFormat="0" applyAlignment="0" applyProtection="0"/>
    <xf numFmtId="0" fontId="22" fillId="0" borderId="0" applyNumberFormat="0" applyFill="0" applyBorder="0" applyAlignment="0" applyProtection="0"/>
    <xf numFmtId="0" fontId="9" fillId="15" borderId="1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3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4" borderId="7" xfId="0" applyFont="1" applyFill="1" applyBorder="1"/>
    <xf numFmtId="0" fontId="2" fillId="7" borderId="3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1" fillId="5" borderId="0" xfId="0" applyFont="1" applyFill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2" fillId="7" borderId="2" xfId="0" applyNumberFormat="1" applyFont="1" applyFill="1" applyBorder="1" applyAlignment="1">
      <alignment horizontal="center" vertical="center" wrapText="1"/>
    </xf>
    <xf numFmtId="0" fontId="2" fillId="41" borderId="2" xfId="0" applyFont="1" applyFill="1" applyBorder="1" applyAlignment="1">
      <alignment horizontal="center" vertical="center" wrapText="1"/>
    </xf>
    <xf numFmtId="10" fontId="2" fillId="41" borderId="2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40" borderId="8" xfId="0" applyFont="1" applyFill="1" applyBorder="1" applyAlignment="1">
      <alignment horizontal="center" vertical="center"/>
    </xf>
    <xf numFmtId="0" fontId="26" fillId="4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37F0F"/>
      <color rgb="FFFFFF66"/>
      <color rgb="FFFF9933"/>
      <color rgb="FF66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2"/>
  <sheetViews>
    <sheetView tabSelected="1" zoomScaleNormal="100" workbookViewId="0">
      <selection sqref="A1:H1"/>
    </sheetView>
  </sheetViews>
  <sheetFormatPr defaultRowHeight="14.5" x14ac:dyDescent="0.35"/>
  <cols>
    <col min="1" max="1" width="5.1796875" customWidth="1"/>
    <col min="2" max="2" width="52.26953125" customWidth="1"/>
    <col min="3" max="3" width="24.453125" customWidth="1"/>
    <col min="4" max="4" width="14.1796875" customWidth="1"/>
    <col min="5" max="6" width="10.54296875" style="65" customWidth="1"/>
    <col min="7" max="7" width="17.26953125" customWidth="1"/>
    <col min="8" max="8" width="18.453125" customWidth="1"/>
    <col min="9" max="9" width="17.81640625" customWidth="1"/>
  </cols>
  <sheetData>
    <row r="1" spans="1:8" ht="83" customHeight="1" x14ac:dyDescent="0.35">
      <c r="A1" s="73" t="s">
        <v>522</v>
      </c>
      <c r="B1" s="73"/>
      <c r="C1" s="73"/>
      <c r="D1" s="73"/>
      <c r="E1" s="73"/>
      <c r="F1" s="73"/>
      <c r="G1" s="73"/>
      <c r="H1" s="73"/>
    </row>
    <row r="2" spans="1:8" x14ac:dyDescent="0.35">
      <c r="A2" s="74" t="s">
        <v>252</v>
      </c>
      <c r="B2" s="75"/>
      <c r="C2" s="75"/>
      <c r="D2" s="75"/>
      <c r="E2" s="75"/>
      <c r="F2" s="75"/>
      <c r="G2" s="75"/>
      <c r="H2" s="75"/>
    </row>
    <row r="3" spans="1:8" ht="14.5" customHeight="1" x14ac:dyDescent="0.35">
      <c r="A3" s="20" t="s">
        <v>253</v>
      </c>
      <c r="B3" s="21"/>
      <c r="C3" s="78"/>
      <c r="D3" s="78"/>
      <c r="E3" s="78"/>
      <c r="F3" s="78"/>
      <c r="G3" s="78"/>
      <c r="H3" s="78"/>
    </row>
    <row r="4" spans="1:8" ht="14.5" customHeight="1" x14ac:dyDescent="0.35">
      <c r="A4" s="76" t="s">
        <v>258</v>
      </c>
      <c r="B4" s="76"/>
      <c r="C4" s="77"/>
      <c r="D4" s="77"/>
      <c r="E4" s="77"/>
      <c r="F4" s="77"/>
      <c r="G4" s="77"/>
      <c r="H4" s="77"/>
    </row>
    <row r="5" spans="1:8" ht="14.5" customHeight="1" x14ac:dyDescent="0.35">
      <c r="A5" s="76" t="s">
        <v>257</v>
      </c>
      <c r="B5" s="76"/>
      <c r="C5" s="78"/>
      <c r="D5" s="78"/>
      <c r="E5" s="78"/>
      <c r="F5" s="78"/>
      <c r="G5" s="78"/>
      <c r="H5" s="78"/>
    </row>
    <row r="6" spans="1:8" ht="14.5" customHeight="1" x14ac:dyDescent="0.35">
      <c r="A6" s="76" t="s">
        <v>256</v>
      </c>
      <c r="B6" s="76"/>
      <c r="C6" s="78"/>
      <c r="D6" s="78"/>
      <c r="E6" s="78"/>
      <c r="F6" s="78"/>
      <c r="G6" s="78"/>
      <c r="H6" s="78"/>
    </row>
    <row r="7" spans="1:8" ht="14.5" customHeight="1" x14ac:dyDescent="0.35">
      <c r="A7" s="76" t="s">
        <v>255</v>
      </c>
      <c r="B7" s="76"/>
      <c r="C7" s="78"/>
      <c r="D7" s="78"/>
      <c r="E7" s="78"/>
      <c r="F7" s="78"/>
      <c r="G7" s="78"/>
      <c r="H7" s="78"/>
    </row>
    <row r="8" spans="1:8" ht="14.5" customHeight="1" x14ac:dyDescent="0.35">
      <c r="A8" s="76" t="s">
        <v>254</v>
      </c>
      <c r="B8" s="76"/>
      <c r="C8" s="78"/>
      <c r="D8" s="78"/>
      <c r="E8" s="78"/>
      <c r="F8" s="78"/>
      <c r="G8" s="78"/>
      <c r="H8" s="78"/>
    </row>
    <row r="9" spans="1:8" ht="15.75" customHeight="1" x14ac:dyDescent="0.35">
      <c r="A9" s="80" t="s">
        <v>259</v>
      </c>
      <c r="B9" s="81"/>
      <c r="C9" s="77"/>
      <c r="D9" s="77"/>
      <c r="E9" s="77"/>
      <c r="F9" s="77"/>
      <c r="G9" s="77"/>
      <c r="H9" s="77"/>
    </row>
    <row r="10" spans="1:8" x14ac:dyDescent="0.35">
      <c r="A10" s="19"/>
      <c r="B10" s="19"/>
      <c r="C10" s="19"/>
      <c r="D10" s="79"/>
      <c r="E10" s="79"/>
      <c r="F10" s="56"/>
    </row>
    <row r="11" spans="1:8" x14ac:dyDescent="0.35">
      <c r="A11" s="36"/>
      <c r="B11" s="35" t="s">
        <v>0</v>
      </c>
      <c r="C11" s="35"/>
      <c r="D11" s="36"/>
      <c r="E11" s="35"/>
      <c r="F11" s="35"/>
      <c r="G11" s="36"/>
      <c r="H11" s="36"/>
    </row>
    <row r="12" spans="1:8" ht="52" x14ac:dyDescent="0.35">
      <c r="A12" s="29" t="s">
        <v>1</v>
      </c>
      <c r="B12" s="30" t="s">
        <v>2</v>
      </c>
      <c r="C12" s="30" t="s">
        <v>468</v>
      </c>
      <c r="D12" s="31" t="s">
        <v>410</v>
      </c>
      <c r="E12" s="31" t="s">
        <v>390</v>
      </c>
      <c r="F12" s="31" t="s">
        <v>512</v>
      </c>
      <c r="G12" s="31" t="s">
        <v>395</v>
      </c>
      <c r="H12" s="31" t="s">
        <v>396</v>
      </c>
    </row>
    <row r="13" spans="1:8" x14ac:dyDescent="0.35">
      <c r="A13" s="3" t="s">
        <v>3</v>
      </c>
      <c r="B13" s="4" t="s">
        <v>4</v>
      </c>
      <c r="C13" s="4"/>
      <c r="D13" s="3"/>
      <c r="E13" s="57"/>
      <c r="F13" s="57"/>
      <c r="G13" s="3"/>
      <c r="H13" s="3"/>
    </row>
    <row r="14" spans="1:8" ht="26" x14ac:dyDescent="0.35">
      <c r="A14" s="13" t="s">
        <v>5</v>
      </c>
      <c r="B14" s="50" t="s">
        <v>6</v>
      </c>
      <c r="C14" s="50" t="s">
        <v>422</v>
      </c>
      <c r="D14" s="51" t="s">
        <v>397</v>
      </c>
      <c r="E14" s="24"/>
      <c r="F14" s="24">
        <f>IF(AND(D14="Essencial",E14="SIM"),3,IF(AND(D14="Obrigatória",E14="SIM"),2,IF(AND(D14="Recomendada",E14="SIM"),1,0)))</f>
        <v>0</v>
      </c>
      <c r="G14" s="6"/>
      <c r="H14" s="6"/>
    </row>
    <row r="15" spans="1:8" ht="26" x14ac:dyDescent="0.35">
      <c r="A15" s="5" t="s">
        <v>7</v>
      </c>
      <c r="B15" s="50" t="s">
        <v>8</v>
      </c>
      <c r="C15" s="50" t="s">
        <v>416</v>
      </c>
      <c r="D15" s="51" t="s">
        <v>398</v>
      </c>
      <c r="E15" s="24"/>
      <c r="F15" s="24">
        <f>IF(AND(D15="Essencial",E15="SIM"),3,IF(AND(D15="Obrigatória",E15="SIM"),2,IF(AND(D15="Recomendada",E15="SIM"),1,0)))</f>
        <v>0</v>
      </c>
      <c r="G15" s="6"/>
      <c r="H15" s="6"/>
    </row>
    <row r="16" spans="1:8" x14ac:dyDescent="0.35">
      <c r="A16" s="34"/>
      <c r="B16" s="34" t="s">
        <v>9</v>
      </c>
      <c r="C16" s="34"/>
      <c r="D16" s="34"/>
      <c r="E16" s="22"/>
      <c r="F16" s="22"/>
      <c r="G16" s="34"/>
      <c r="H16" s="34"/>
    </row>
    <row r="17" spans="1:8" x14ac:dyDescent="0.35">
      <c r="A17" s="7" t="s">
        <v>10</v>
      </c>
      <c r="B17" s="8" t="s">
        <v>11</v>
      </c>
      <c r="C17" s="8"/>
      <c r="D17" s="7"/>
      <c r="E17" s="58"/>
      <c r="F17" s="58"/>
      <c r="G17" s="7"/>
      <c r="H17" s="7"/>
    </row>
    <row r="18" spans="1:8" x14ac:dyDescent="0.35">
      <c r="A18" s="5" t="s">
        <v>12</v>
      </c>
      <c r="B18" s="50" t="s">
        <v>13</v>
      </c>
      <c r="C18" s="69" t="s">
        <v>417</v>
      </c>
      <c r="D18" s="53" t="s">
        <v>398</v>
      </c>
      <c r="E18" s="24"/>
      <c r="F18" s="24">
        <f t="shared" ref="F18:F25" si="0">IF(AND(D18="Essencial",E18="SIM"),3,IF(AND(D18="Obrigatória",E18="SIM"),2,IF(AND(D18="Recomendada",E18="SIM"),1,0)))</f>
        <v>0</v>
      </c>
      <c r="G18" s="24"/>
      <c r="H18" s="24"/>
    </row>
    <row r="19" spans="1:8" x14ac:dyDescent="0.35">
      <c r="A19" s="5" t="s">
        <v>14</v>
      </c>
      <c r="B19" s="50" t="s">
        <v>15</v>
      </c>
      <c r="C19" s="70"/>
      <c r="D19" s="53" t="s">
        <v>398</v>
      </c>
      <c r="E19" s="24"/>
      <c r="F19" s="24">
        <f t="shared" si="0"/>
        <v>0</v>
      </c>
      <c r="G19" s="24"/>
      <c r="H19" s="24"/>
    </row>
    <row r="20" spans="1:8" x14ac:dyDescent="0.35">
      <c r="A20" s="5" t="s">
        <v>16</v>
      </c>
      <c r="B20" s="50" t="s">
        <v>26</v>
      </c>
      <c r="C20" s="70"/>
      <c r="D20" s="53" t="s">
        <v>398</v>
      </c>
      <c r="E20" s="24"/>
      <c r="F20" s="24">
        <f t="shared" si="0"/>
        <v>0</v>
      </c>
      <c r="G20" s="24"/>
      <c r="H20" s="24"/>
    </row>
    <row r="21" spans="1:8" x14ac:dyDescent="0.35">
      <c r="A21" s="5" t="s">
        <v>18</v>
      </c>
      <c r="B21" s="50" t="s">
        <v>17</v>
      </c>
      <c r="C21" s="70"/>
      <c r="D21" s="53" t="s">
        <v>398</v>
      </c>
      <c r="E21" s="24"/>
      <c r="F21" s="24">
        <f t="shared" si="0"/>
        <v>0</v>
      </c>
      <c r="G21" s="24"/>
      <c r="H21" s="24"/>
    </row>
    <row r="22" spans="1:8" x14ac:dyDescent="0.35">
      <c r="A22" s="5" t="s">
        <v>19</v>
      </c>
      <c r="B22" s="50" t="s">
        <v>260</v>
      </c>
      <c r="C22" s="70"/>
      <c r="D22" s="53" t="s">
        <v>398</v>
      </c>
      <c r="E22" s="24"/>
      <c r="F22" s="24">
        <f t="shared" si="0"/>
        <v>0</v>
      </c>
      <c r="G22" s="24"/>
      <c r="H22" s="24"/>
    </row>
    <row r="23" spans="1:8" x14ac:dyDescent="0.35">
      <c r="A23" s="5" t="s">
        <v>21</v>
      </c>
      <c r="B23" s="50" t="s">
        <v>20</v>
      </c>
      <c r="C23" s="71"/>
      <c r="D23" s="53" t="s">
        <v>398</v>
      </c>
      <c r="E23" s="24"/>
      <c r="F23" s="24">
        <f t="shared" si="0"/>
        <v>0</v>
      </c>
      <c r="G23" s="24"/>
      <c r="H23" s="24"/>
    </row>
    <row r="24" spans="1:8" x14ac:dyDescent="0.35">
      <c r="A24" s="5" t="s">
        <v>23</v>
      </c>
      <c r="B24" s="50" t="s">
        <v>22</v>
      </c>
      <c r="C24" s="24" t="s">
        <v>418</v>
      </c>
      <c r="D24" s="53" t="s">
        <v>398</v>
      </c>
      <c r="E24" s="24"/>
      <c r="F24" s="24">
        <f t="shared" si="0"/>
        <v>0</v>
      </c>
      <c r="G24" s="24"/>
      <c r="H24" s="24"/>
    </row>
    <row r="25" spans="1:8" ht="39" x14ac:dyDescent="0.35">
      <c r="A25" s="5" t="s">
        <v>25</v>
      </c>
      <c r="B25" s="50" t="s">
        <v>24</v>
      </c>
      <c r="C25" s="24" t="s">
        <v>411</v>
      </c>
      <c r="D25" s="53" t="s">
        <v>399</v>
      </c>
      <c r="E25" s="24"/>
      <c r="F25" s="24">
        <f t="shared" si="0"/>
        <v>0</v>
      </c>
      <c r="G25" s="24"/>
      <c r="H25" s="24"/>
    </row>
    <row r="26" spans="1:8" x14ac:dyDescent="0.35">
      <c r="A26" s="7" t="s">
        <v>27</v>
      </c>
      <c r="B26" s="8" t="s">
        <v>28</v>
      </c>
      <c r="C26" s="8"/>
      <c r="D26" s="7"/>
      <c r="E26" s="58"/>
      <c r="F26" s="58"/>
      <c r="G26" s="7"/>
      <c r="H26" s="7"/>
    </row>
    <row r="27" spans="1:8" ht="19.5" customHeight="1" x14ac:dyDescent="0.35">
      <c r="A27" s="13" t="s">
        <v>29</v>
      </c>
      <c r="B27" s="15" t="s">
        <v>30</v>
      </c>
      <c r="C27" s="82" t="s">
        <v>423</v>
      </c>
      <c r="D27" s="53" t="s">
        <v>397</v>
      </c>
      <c r="E27" s="24"/>
      <c r="F27" s="24">
        <f t="shared" ref="F27:F41" si="1">IF(AND(D27="Essencial",E27="SIM"),3,IF(AND(D27="Obrigatória",E27="SIM"),2,IF(AND(D27="Recomendada",E27="SIM"),1,0)))</f>
        <v>0</v>
      </c>
      <c r="G27" s="24"/>
      <c r="H27" s="24"/>
    </row>
    <row r="28" spans="1:8" x14ac:dyDescent="0.35">
      <c r="A28" s="13" t="s">
        <v>31</v>
      </c>
      <c r="B28" s="15" t="s">
        <v>32</v>
      </c>
      <c r="C28" s="83"/>
      <c r="D28" s="53" t="s">
        <v>397</v>
      </c>
      <c r="E28" s="24"/>
      <c r="F28" s="24">
        <f t="shared" si="1"/>
        <v>0</v>
      </c>
      <c r="G28" s="24"/>
      <c r="H28" s="24"/>
    </row>
    <row r="29" spans="1:8" ht="26" x14ac:dyDescent="0.35">
      <c r="A29" s="13" t="s">
        <v>33</v>
      </c>
      <c r="B29" s="49" t="s">
        <v>34</v>
      </c>
      <c r="C29" s="84"/>
      <c r="D29" s="53" t="s">
        <v>397</v>
      </c>
      <c r="E29" s="24"/>
      <c r="F29" s="24">
        <f t="shared" si="1"/>
        <v>0</v>
      </c>
      <c r="G29" s="24"/>
      <c r="H29" s="24"/>
    </row>
    <row r="30" spans="1:8" ht="39" x14ac:dyDescent="0.35">
      <c r="A30" s="13" t="s">
        <v>219</v>
      </c>
      <c r="B30" s="50" t="s">
        <v>261</v>
      </c>
      <c r="C30" s="24" t="s">
        <v>419</v>
      </c>
      <c r="D30" s="53" t="s">
        <v>398</v>
      </c>
      <c r="E30" s="24"/>
      <c r="F30" s="24">
        <f t="shared" si="1"/>
        <v>0</v>
      </c>
      <c r="G30" s="24"/>
      <c r="H30" s="24"/>
    </row>
    <row r="31" spans="1:8" ht="26" x14ac:dyDescent="0.35">
      <c r="A31" s="13" t="s">
        <v>35</v>
      </c>
      <c r="B31" s="50" t="s">
        <v>262</v>
      </c>
      <c r="C31" s="24" t="s">
        <v>415</v>
      </c>
      <c r="D31" s="53" t="s">
        <v>398</v>
      </c>
      <c r="E31" s="24"/>
      <c r="F31" s="24">
        <f t="shared" si="1"/>
        <v>0</v>
      </c>
      <c r="G31" s="24"/>
      <c r="H31" s="24"/>
    </row>
    <row r="32" spans="1:8" ht="26" x14ac:dyDescent="0.35">
      <c r="A32" s="13" t="s">
        <v>37</v>
      </c>
      <c r="B32" s="50" t="s">
        <v>263</v>
      </c>
      <c r="C32" s="24" t="s">
        <v>414</v>
      </c>
      <c r="D32" s="54" t="s">
        <v>397</v>
      </c>
      <c r="E32" s="24"/>
      <c r="F32" s="24">
        <f t="shared" si="1"/>
        <v>0</v>
      </c>
      <c r="G32" s="24"/>
      <c r="H32" s="24"/>
    </row>
    <row r="33" spans="1:8" ht="26" x14ac:dyDescent="0.35">
      <c r="A33" s="13" t="s">
        <v>39</v>
      </c>
      <c r="B33" s="50" t="s">
        <v>264</v>
      </c>
      <c r="C33" s="51" t="s">
        <v>420</v>
      </c>
      <c r="D33" s="54" t="s">
        <v>397</v>
      </c>
      <c r="E33" s="24"/>
      <c r="F33" s="24">
        <f t="shared" si="1"/>
        <v>0</v>
      </c>
      <c r="G33" s="24"/>
      <c r="H33" s="24"/>
    </row>
    <row r="34" spans="1:8" ht="26" x14ac:dyDescent="0.35">
      <c r="A34" s="13" t="s">
        <v>41</v>
      </c>
      <c r="B34" s="50" t="s">
        <v>265</v>
      </c>
      <c r="C34" s="82" t="s">
        <v>413</v>
      </c>
      <c r="D34" s="55" t="s">
        <v>398</v>
      </c>
      <c r="E34" s="24"/>
      <c r="F34" s="24">
        <f t="shared" si="1"/>
        <v>0</v>
      </c>
      <c r="G34" s="72"/>
      <c r="H34" s="72"/>
    </row>
    <row r="35" spans="1:8" x14ac:dyDescent="0.35">
      <c r="A35" s="13" t="s">
        <v>269</v>
      </c>
      <c r="B35" s="50" t="s">
        <v>266</v>
      </c>
      <c r="C35" s="83"/>
      <c r="D35" s="55" t="s">
        <v>398</v>
      </c>
      <c r="E35" s="24"/>
      <c r="F35" s="24">
        <f t="shared" si="1"/>
        <v>0</v>
      </c>
      <c r="G35" s="72"/>
      <c r="H35" s="72"/>
    </row>
    <row r="36" spans="1:8" ht="26" x14ac:dyDescent="0.35">
      <c r="A36" s="13" t="s">
        <v>270</v>
      </c>
      <c r="B36" s="50" t="s">
        <v>267</v>
      </c>
      <c r="C36" s="83"/>
      <c r="D36" s="55" t="s">
        <v>398</v>
      </c>
      <c r="E36" s="24"/>
      <c r="F36" s="24">
        <f t="shared" si="1"/>
        <v>0</v>
      </c>
      <c r="G36" s="72"/>
      <c r="H36" s="72"/>
    </row>
    <row r="37" spans="1:8" ht="26" x14ac:dyDescent="0.35">
      <c r="A37" s="13" t="s">
        <v>271</v>
      </c>
      <c r="B37" s="50" t="s">
        <v>268</v>
      </c>
      <c r="C37" s="84"/>
      <c r="D37" s="55" t="s">
        <v>398</v>
      </c>
      <c r="E37" s="24"/>
      <c r="F37" s="24">
        <f t="shared" si="1"/>
        <v>0</v>
      </c>
      <c r="G37" s="72"/>
      <c r="H37" s="72"/>
    </row>
    <row r="38" spans="1:8" ht="39" x14ac:dyDescent="0.35">
      <c r="A38" s="13" t="s">
        <v>276</v>
      </c>
      <c r="B38" s="50" t="s">
        <v>272</v>
      </c>
      <c r="C38" s="24" t="s">
        <v>419</v>
      </c>
      <c r="D38" s="53" t="s">
        <v>398</v>
      </c>
      <c r="E38" s="24"/>
      <c r="F38" s="24">
        <f t="shared" si="1"/>
        <v>0</v>
      </c>
      <c r="G38" s="6"/>
      <c r="H38" s="6"/>
    </row>
    <row r="39" spans="1:8" ht="26" x14ac:dyDescent="0.35">
      <c r="A39" s="13" t="s">
        <v>277</v>
      </c>
      <c r="B39" s="50" t="s">
        <v>273</v>
      </c>
      <c r="C39" s="24" t="s">
        <v>415</v>
      </c>
      <c r="D39" s="53" t="s">
        <v>398</v>
      </c>
      <c r="E39" s="24"/>
      <c r="F39" s="24">
        <f t="shared" si="1"/>
        <v>0</v>
      </c>
      <c r="G39" s="6"/>
      <c r="H39" s="6"/>
    </row>
    <row r="40" spans="1:8" ht="26" x14ac:dyDescent="0.35">
      <c r="A40" s="13" t="s">
        <v>278</v>
      </c>
      <c r="B40" s="50" t="s">
        <v>274</v>
      </c>
      <c r="C40" s="24" t="s">
        <v>414</v>
      </c>
      <c r="D40" s="53" t="s">
        <v>398</v>
      </c>
      <c r="E40" s="24"/>
      <c r="F40" s="24">
        <f t="shared" si="1"/>
        <v>0</v>
      </c>
      <c r="G40" s="6"/>
      <c r="H40" s="6"/>
    </row>
    <row r="41" spans="1:8" ht="26" x14ac:dyDescent="0.35">
      <c r="A41" s="13" t="s">
        <v>279</v>
      </c>
      <c r="B41" s="50" t="s">
        <v>275</v>
      </c>
      <c r="C41" s="51" t="s">
        <v>421</v>
      </c>
      <c r="D41" s="53" t="s">
        <v>398</v>
      </c>
      <c r="E41" s="24"/>
      <c r="F41" s="24">
        <f t="shared" si="1"/>
        <v>0</v>
      </c>
      <c r="G41" s="17"/>
      <c r="H41" s="17"/>
    </row>
    <row r="42" spans="1:8" x14ac:dyDescent="0.35">
      <c r="A42" s="7" t="s">
        <v>43</v>
      </c>
      <c r="B42" s="8" t="s">
        <v>44</v>
      </c>
      <c r="C42" s="8"/>
      <c r="D42" s="7"/>
      <c r="E42" s="58"/>
      <c r="F42" s="58"/>
      <c r="G42" s="7"/>
      <c r="H42" s="7"/>
    </row>
    <row r="43" spans="1:8" x14ac:dyDescent="0.35">
      <c r="A43" s="5" t="s">
        <v>45</v>
      </c>
      <c r="B43" s="6" t="s">
        <v>46</v>
      </c>
      <c r="C43" s="82" t="s">
        <v>425</v>
      </c>
      <c r="D43" s="53" t="s">
        <v>397</v>
      </c>
      <c r="E43" s="24"/>
      <c r="F43" s="24">
        <f t="shared" ref="F43:F59" si="2">IF(AND(D43="Essencial",E43="SIM"),3,IF(AND(D43="Obrigatória",E43="SIM"),2,IF(AND(D43="Recomendada",E43="SIM"),1,0)))</f>
        <v>0</v>
      </c>
      <c r="G43" s="6"/>
      <c r="H43" s="6"/>
    </row>
    <row r="44" spans="1:8" ht="39" x14ac:dyDescent="0.35">
      <c r="A44" s="5" t="s">
        <v>47</v>
      </c>
      <c r="B44" s="6" t="s">
        <v>48</v>
      </c>
      <c r="C44" s="83"/>
      <c r="D44" s="53" t="s">
        <v>397</v>
      </c>
      <c r="E44" s="24"/>
      <c r="F44" s="24">
        <f t="shared" si="2"/>
        <v>0</v>
      </c>
      <c r="G44" s="6"/>
      <c r="H44" s="6"/>
    </row>
    <row r="45" spans="1:8" x14ac:dyDescent="0.35">
      <c r="A45" s="5" t="s">
        <v>49</v>
      </c>
      <c r="B45" s="6" t="s">
        <v>50</v>
      </c>
      <c r="C45" s="83"/>
      <c r="D45" s="53" t="s">
        <v>397</v>
      </c>
      <c r="E45" s="24"/>
      <c r="F45" s="24">
        <f t="shared" si="2"/>
        <v>0</v>
      </c>
      <c r="G45" s="6"/>
      <c r="H45" s="6"/>
    </row>
    <row r="46" spans="1:8" ht="26" x14ac:dyDescent="0.35">
      <c r="A46" s="5" t="s">
        <v>51</v>
      </c>
      <c r="B46" s="6" t="s">
        <v>394</v>
      </c>
      <c r="C46" s="83"/>
      <c r="D46" s="53" t="s">
        <v>397</v>
      </c>
      <c r="E46" s="24"/>
      <c r="F46" s="24">
        <f t="shared" si="2"/>
        <v>0</v>
      </c>
      <c r="G46" s="6"/>
      <c r="H46" s="6"/>
    </row>
    <row r="47" spans="1:8" ht="23.25" customHeight="1" x14ac:dyDescent="0.35">
      <c r="A47" s="5" t="s">
        <v>52</v>
      </c>
      <c r="B47" s="6" t="s">
        <v>53</v>
      </c>
      <c r="C47" s="83"/>
      <c r="D47" s="53" t="s">
        <v>397</v>
      </c>
      <c r="E47" s="24"/>
      <c r="F47" s="24">
        <f t="shared" si="2"/>
        <v>0</v>
      </c>
      <c r="G47" s="6"/>
      <c r="H47" s="6"/>
    </row>
    <row r="48" spans="1:8" ht="39" x14ac:dyDescent="0.35">
      <c r="A48" s="5" t="s">
        <v>55</v>
      </c>
      <c r="B48" s="50" t="s">
        <v>280</v>
      </c>
      <c r="C48" s="24" t="s">
        <v>419</v>
      </c>
      <c r="D48" s="53" t="s">
        <v>398</v>
      </c>
      <c r="E48" s="24"/>
      <c r="F48" s="24">
        <f t="shared" si="2"/>
        <v>0</v>
      </c>
      <c r="G48" s="6"/>
      <c r="H48" s="6"/>
    </row>
    <row r="49" spans="1:8" ht="26" x14ac:dyDescent="0.35">
      <c r="A49" s="5" t="s">
        <v>57</v>
      </c>
      <c r="B49" s="50" t="s">
        <v>281</v>
      </c>
      <c r="C49" s="24" t="s">
        <v>415</v>
      </c>
      <c r="D49" s="53" t="s">
        <v>398</v>
      </c>
      <c r="E49" s="24"/>
      <c r="F49" s="24">
        <f t="shared" si="2"/>
        <v>0</v>
      </c>
      <c r="G49" s="6"/>
      <c r="H49" s="6"/>
    </row>
    <row r="50" spans="1:8" ht="26" x14ac:dyDescent="0.35">
      <c r="A50" s="5" t="s">
        <v>58</v>
      </c>
      <c r="B50" s="50" t="s">
        <v>282</v>
      </c>
      <c r="C50" s="24" t="s">
        <v>414</v>
      </c>
      <c r="D50" s="53" t="s">
        <v>397</v>
      </c>
      <c r="E50" s="24"/>
      <c r="F50" s="24">
        <f t="shared" si="2"/>
        <v>0</v>
      </c>
      <c r="G50" s="6"/>
      <c r="H50" s="6"/>
    </row>
    <row r="51" spans="1:8" ht="26" x14ac:dyDescent="0.35">
      <c r="A51" s="5" t="s">
        <v>59</v>
      </c>
      <c r="B51" s="50" t="s">
        <v>283</v>
      </c>
      <c r="C51" s="51" t="s">
        <v>424</v>
      </c>
      <c r="D51" s="53" t="s">
        <v>397</v>
      </c>
      <c r="E51" s="24"/>
      <c r="F51" s="24">
        <f t="shared" si="2"/>
        <v>0</v>
      </c>
      <c r="G51" s="6"/>
      <c r="H51" s="6"/>
    </row>
    <row r="52" spans="1:8" ht="25.5" customHeight="1" x14ac:dyDescent="0.35">
      <c r="A52" s="5" t="s">
        <v>54</v>
      </c>
      <c r="B52" s="50" t="s">
        <v>284</v>
      </c>
      <c r="C52" s="82" t="s">
        <v>426</v>
      </c>
      <c r="D52" s="53" t="s">
        <v>398</v>
      </c>
      <c r="E52" s="24"/>
      <c r="F52" s="24">
        <f t="shared" si="2"/>
        <v>0</v>
      </c>
      <c r="G52" s="6"/>
      <c r="H52" s="6"/>
    </row>
    <row r="53" spans="1:8" x14ac:dyDescent="0.35">
      <c r="A53" s="5" t="s">
        <v>288</v>
      </c>
      <c r="B53" s="50" t="s">
        <v>285</v>
      </c>
      <c r="C53" s="83"/>
      <c r="D53" s="53" t="s">
        <v>398</v>
      </c>
      <c r="E53" s="24"/>
      <c r="F53" s="24">
        <f t="shared" si="2"/>
        <v>0</v>
      </c>
      <c r="G53" s="6"/>
      <c r="H53" s="6"/>
    </row>
    <row r="54" spans="1:8" ht="26" x14ac:dyDescent="0.35">
      <c r="A54" s="5" t="s">
        <v>289</v>
      </c>
      <c r="B54" s="50" t="s">
        <v>286</v>
      </c>
      <c r="C54" s="83"/>
      <c r="D54" s="53" t="s">
        <v>398</v>
      </c>
      <c r="E54" s="24"/>
      <c r="F54" s="24">
        <f t="shared" si="2"/>
        <v>0</v>
      </c>
      <c r="G54" s="6"/>
      <c r="H54" s="6"/>
    </row>
    <row r="55" spans="1:8" ht="26" x14ac:dyDescent="0.35">
      <c r="A55" s="5" t="s">
        <v>290</v>
      </c>
      <c r="B55" s="50" t="s">
        <v>287</v>
      </c>
      <c r="C55" s="83"/>
      <c r="D55" s="53" t="s">
        <v>398</v>
      </c>
      <c r="E55" s="24"/>
      <c r="F55" s="24">
        <f t="shared" si="2"/>
        <v>0</v>
      </c>
      <c r="G55" s="6"/>
      <c r="H55" s="6"/>
    </row>
    <row r="56" spans="1:8" ht="39" x14ac:dyDescent="0.35">
      <c r="A56" s="5" t="s">
        <v>295</v>
      </c>
      <c r="B56" s="50" t="s">
        <v>291</v>
      </c>
      <c r="C56" s="24" t="s">
        <v>419</v>
      </c>
      <c r="D56" s="53" t="s">
        <v>398</v>
      </c>
      <c r="E56" s="24"/>
      <c r="F56" s="24">
        <f t="shared" si="2"/>
        <v>0</v>
      </c>
      <c r="G56" s="24"/>
      <c r="H56" s="24"/>
    </row>
    <row r="57" spans="1:8" ht="26" x14ac:dyDescent="0.35">
      <c r="A57" s="5" t="s">
        <v>296</v>
      </c>
      <c r="B57" s="50" t="s">
        <v>292</v>
      </c>
      <c r="C57" s="24" t="s">
        <v>415</v>
      </c>
      <c r="D57" s="53" t="s">
        <v>398</v>
      </c>
      <c r="E57" s="24"/>
      <c r="F57" s="24">
        <f t="shared" si="2"/>
        <v>0</v>
      </c>
      <c r="G57" s="24"/>
      <c r="H57" s="24"/>
    </row>
    <row r="58" spans="1:8" ht="26" x14ac:dyDescent="0.35">
      <c r="A58" s="5" t="s">
        <v>297</v>
      </c>
      <c r="B58" s="50" t="s">
        <v>293</v>
      </c>
      <c r="C58" s="24" t="s">
        <v>414</v>
      </c>
      <c r="D58" s="53" t="s">
        <v>398</v>
      </c>
      <c r="E58" s="24"/>
      <c r="F58" s="24">
        <f t="shared" si="2"/>
        <v>0</v>
      </c>
      <c r="G58" s="24"/>
      <c r="H58" s="24"/>
    </row>
    <row r="59" spans="1:8" ht="26" x14ac:dyDescent="0.35">
      <c r="A59" s="5" t="s">
        <v>298</v>
      </c>
      <c r="B59" s="50" t="s">
        <v>294</v>
      </c>
      <c r="C59" s="51" t="s">
        <v>424</v>
      </c>
      <c r="D59" s="53" t="s">
        <v>398</v>
      </c>
      <c r="E59" s="24"/>
      <c r="F59" s="24">
        <f t="shared" si="2"/>
        <v>0</v>
      </c>
      <c r="G59" s="17"/>
      <c r="H59" s="17"/>
    </row>
    <row r="60" spans="1:8" x14ac:dyDescent="0.35">
      <c r="A60" s="7" t="s">
        <v>60</v>
      </c>
      <c r="B60" s="8" t="s">
        <v>61</v>
      </c>
      <c r="C60" s="8"/>
      <c r="D60" s="7"/>
      <c r="E60" s="58"/>
      <c r="F60" s="58"/>
      <c r="G60" s="7"/>
      <c r="H60" s="7"/>
    </row>
    <row r="61" spans="1:8" ht="15" customHeight="1" x14ac:dyDescent="0.35">
      <c r="A61" s="5" t="s">
        <v>62</v>
      </c>
      <c r="B61" s="50" t="s">
        <v>63</v>
      </c>
      <c r="C61" s="82" t="s">
        <v>427</v>
      </c>
      <c r="D61" s="53" t="s">
        <v>398</v>
      </c>
      <c r="E61" s="24"/>
      <c r="F61" s="24">
        <f t="shared" ref="F61:F69" si="3">IF(AND(D61="Essencial",E61="SIM"),3,IF(AND(D61="Obrigatória",E61="SIM"),2,IF(AND(D61="Recomendada",E61="SIM"),1,0)))</f>
        <v>0</v>
      </c>
      <c r="G61" s="24"/>
      <c r="H61" s="24"/>
    </row>
    <row r="62" spans="1:8" x14ac:dyDescent="0.35">
      <c r="A62" s="5" t="s">
        <v>64</v>
      </c>
      <c r="B62" s="50" t="s">
        <v>65</v>
      </c>
      <c r="C62" s="83"/>
      <c r="D62" s="53" t="s">
        <v>398</v>
      </c>
      <c r="E62" s="24"/>
      <c r="F62" s="24">
        <f t="shared" si="3"/>
        <v>0</v>
      </c>
      <c r="G62" s="24"/>
      <c r="H62" s="24"/>
    </row>
    <row r="63" spans="1:8" x14ac:dyDescent="0.35">
      <c r="A63" s="5" t="s">
        <v>66</v>
      </c>
      <c r="B63" s="50" t="s">
        <v>67</v>
      </c>
      <c r="C63" s="83"/>
      <c r="D63" s="53" t="s">
        <v>399</v>
      </c>
      <c r="E63" s="24"/>
      <c r="F63" s="24">
        <f t="shared" si="3"/>
        <v>0</v>
      </c>
      <c r="G63" s="24"/>
      <c r="H63" s="24"/>
    </row>
    <row r="64" spans="1:8" x14ac:dyDescent="0.35">
      <c r="A64" s="5" t="s">
        <v>68</v>
      </c>
      <c r="B64" s="50" t="s">
        <v>69</v>
      </c>
      <c r="C64" s="83"/>
      <c r="D64" s="53" t="s">
        <v>398</v>
      </c>
      <c r="E64" s="24"/>
      <c r="F64" s="24">
        <f t="shared" si="3"/>
        <v>0</v>
      </c>
      <c r="G64" s="24"/>
      <c r="H64" s="24"/>
    </row>
    <row r="65" spans="1:8" x14ac:dyDescent="0.35">
      <c r="A65" s="5" t="s">
        <v>70</v>
      </c>
      <c r="B65" s="50" t="s">
        <v>71</v>
      </c>
      <c r="C65" s="84"/>
      <c r="D65" s="53" t="s">
        <v>398</v>
      </c>
      <c r="E65" s="24"/>
      <c r="F65" s="24">
        <f t="shared" si="3"/>
        <v>0</v>
      </c>
      <c r="G65" s="24"/>
      <c r="H65" s="24"/>
    </row>
    <row r="66" spans="1:8" x14ac:dyDescent="0.35">
      <c r="A66" s="5" t="s">
        <v>72</v>
      </c>
      <c r="B66" s="50" t="s">
        <v>40</v>
      </c>
      <c r="C66" s="24" t="s">
        <v>414</v>
      </c>
      <c r="D66" s="53" t="s">
        <v>398</v>
      </c>
      <c r="E66" s="24"/>
      <c r="F66" s="24">
        <f t="shared" si="3"/>
        <v>0</v>
      </c>
      <c r="G66" s="24"/>
      <c r="H66" s="24"/>
    </row>
    <row r="67" spans="1:8" ht="26" x14ac:dyDescent="0.35">
      <c r="A67" s="5" t="s">
        <v>73</v>
      </c>
      <c r="B67" s="50" t="s">
        <v>42</v>
      </c>
      <c r="C67" s="51" t="s">
        <v>424</v>
      </c>
      <c r="D67" s="53" t="s">
        <v>398</v>
      </c>
      <c r="E67" s="24"/>
      <c r="F67" s="24">
        <f t="shared" si="3"/>
        <v>0</v>
      </c>
      <c r="G67" s="24"/>
      <c r="H67" s="24"/>
    </row>
    <row r="68" spans="1:8" x14ac:dyDescent="0.35">
      <c r="A68" s="5" t="s">
        <v>299</v>
      </c>
      <c r="B68" s="50" t="s">
        <v>38</v>
      </c>
      <c r="C68" s="24" t="s">
        <v>415</v>
      </c>
      <c r="D68" s="53" t="s">
        <v>398</v>
      </c>
      <c r="E68" s="24"/>
      <c r="F68" s="24">
        <f t="shared" si="3"/>
        <v>0</v>
      </c>
      <c r="G68" s="24"/>
      <c r="H68" s="24"/>
    </row>
    <row r="69" spans="1:8" ht="26" x14ac:dyDescent="0.35">
      <c r="A69" s="5" t="s">
        <v>300</v>
      </c>
      <c r="B69" s="50" t="s">
        <v>36</v>
      </c>
      <c r="C69" s="24" t="s">
        <v>419</v>
      </c>
      <c r="D69" s="53" t="s">
        <v>398</v>
      </c>
      <c r="E69" s="24"/>
      <c r="F69" s="24">
        <f t="shared" si="3"/>
        <v>0</v>
      </c>
      <c r="G69" s="24"/>
      <c r="H69" s="24"/>
    </row>
    <row r="70" spans="1:8" x14ac:dyDescent="0.35">
      <c r="A70" s="7" t="s">
        <v>74</v>
      </c>
      <c r="B70" s="8" t="s">
        <v>75</v>
      </c>
      <c r="C70" s="8"/>
      <c r="D70" s="7"/>
      <c r="E70" s="58"/>
      <c r="F70" s="58"/>
      <c r="G70" s="7"/>
      <c r="H70" s="7"/>
    </row>
    <row r="71" spans="1:8" x14ac:dyDescent="0.35">
      <c r="A71" s="5" t="s">
        <v>76</v>
      </c>
      <c r="B71" s="50" t="s">
        <v>77</v>
      </c>
      <c r="C71" s="82" t="s">
        <v>428</v>
      </c>
      <c r="D71" s="53" t="s">
        <v>398</v>
      </c>
      <c r="E71" s="24"/>
      <c r="F71" s="24">
        <f t="shared" ref="F71:F81" si="4">IF(AND(D71="Essencial",E71="SIM"),3,IF(AND(D71="Obrigatória",E71="SIM"),2,IF(AND(D71="Recomendada",E71="SIM"),1,0)))</f>
        <v>0</v>
      </c>
      <c r="G71" s="24"/>
      <c r="H71" s="24"/>
    </row>
    <row r="72" spans="1:8" x14ac:dyDescent="0.35">
      <c r="A72" s="5" t="s">
        <v>78</v>
      </c>
      <c r="B72" s="50" t="s">
        <v>79</v>
      </c>
      <c r="C72" s="83"/>
      <c r="D72" s="53" t="s">
        <v>398</v>
      </c>
      <c r="E72" s="24"/>
      <c r="F72" s="24">
        <f t="shared" si="4"/>
        <v>0</v>
      </c>
      <c r="G72" s="24"/>
      <c r="H72" s="24"/>
    </row>
    <row r="73" spans="1:8" x14ac:dyDescent="0.35">
      <c r="A73" s="5" t="s">
        <v>80</v>
      </c>
      <c r="B73" s="50" t="s">
        <v>81</v>
      </c>
      <c r="C73" s="83"/>
      <c r="D73" s="53" t="s">
        <v>398</v>
      </c>
      <c r="E73" s="24"/>
      <c r="F73" s="24">
        <f t="shared" si="4"/>
        <v>0</v>
      </c>
      <c r="G73" s="24"/>
      <c r="H73" s="24"/>
    </row>
    <row r="74" spans="1:8" x14ac:dyDescent="0.35">
      <c r="A74" s="5" t="s">
        <v>82</v>
      </c>
      <c r="B74" s="50" t="s">
        <v>83</v>
      </c>
      <c r="C74" s="83"/>
      <c r="D74" s="53" t="s">
        <v>398</v>
      </c>
      <c r="E74" s="24"/>
      <c r="F74" s="24">
        <f t="shared" si="4"/>
        <v>0</v>
      </c>
      <c r="G74" s="24"/>
      <c r="H74" s="24"/>
    </row>
    <row r="75" spans="1:8" x14ac:dyDescent="0.35">
      <c r="A75" s="5" t="s">
        <v>84</v>
      </c>
      <c r="B75" s="50" t="s">
        <v>85</v>
      </c>
      <c r="C75" s="83"/>
      <c r="D75" s="53" t="s">
        <v>398</v>
      </c>
      <c r="E75" s="24"/>
      <c r="F75" s="24">
        <f t="shared" si="4"/>
        <v>0</v>
      </c>
      <c r="G75" s="24"/>
      <c r="H75" s="24"/>
    </row>
    <row r="76" spans="1:8" x14ac:dyDescent="0.35">
      <c r="A76" s="5" t="s">
        <v>86</v>
      </c>
      <c r="B76" s="50" t="s">
        <v>87</v>
      </c>
      <c r="C76" s="83"/>
      <c r="D76" s="53" t="s">
        <v>398</v>
      </c>
      <c r="E76" s="24"/>
      <c r="F76" s="24">
        <f t="shared" si="4"/>
        <v>0</v>
      </c>
      <c r="G76" s="24"/>
      <c r="H76" s="24"/>
    </row>
    <row r="77" spans="1:8" ht="26" x14ac:dyDescent="0.35">
      <c r="A77" s="5" t="s">
        <v>88</v>
      </c>
      <c r="B77" s="50" t="s">
        <v>89</v>
      </c>
      <c r="C77" s="83"/>
      <c r="D77" s="53" t="s">
        <v>398</v>
      </c>
      <c r="E77" s="24"/>
      <c r="F77" s="24">
        <f t="shared" si="4"/>
        <v>0</v>
      </c>
      <c r="G77" s="24"/>
      <c r="H77" s="24"/>
    </row>
    <row r="78" spans="1:8" x14ac:dyDescent="0.35">
      <c r="A78" s="5" t="s">
        <v>90</v>
      </c>
      <c r="B78" s="50" t="s">
        <v>40</v>
      </c>
      <c r="C78" s="24" t="s">
        <v>414</v>
      </c>
      <c r="D78" s="53" t="s">
        <v>398</v>
      </c>
      <c r="E78" s="24"/>
      <c r="F78" s="24">
        <f t="shared" si="4"/>
        <v>0</v>
      </c>
      <c r="G78" s="24"/>
      <c r="H78" s="24"/>
    </row>
    <row r="79" spans="1:8" ht="26" x14ac:dyDescent="0.35">
      <c r="A79" s="5" t="s">
        <v>91</v>
      </c>
      <c r="B79" s="50" t="s">
        <v>42</v>
      </c>
      <c r="C79" s="51" t="s">
        <v>429</v>
      </c>
      <c r="D79" s="53" t="s">
        <v>398</v>
      </c>
      <c r="E79" s="24"/>
      <c r="F79" s="24">
        <f t="shared" si="4"/>
        <v>0</v>
      </c>
      <c r="G79" s="6"/>
      <c r="H79" s="6"/>
    </row>
    <row r="80" spans="1:8" ht="26" x14ac:dyDescent="0.35">
      <c r="A80" s="5" t="s">
        <v>250</v>
      </c>
      <c r="B80" s="50" t="s">
        <v>56</v>
      </c>
      <c r="C80" s="24" t="s">
        <v>412</v>
      </c>
      <c r="D80" s="53" t="s">
        <v>398</v>
      </c>
      <c r="E80" s="24"/>
      <c r="F80" s="24">
        <f t="shared" si="4"/>
        <v>0</v>
      </c>
      <c r="G80" s="24"/>
      <c r="H80" s="24"/>
    </row>
    <row r="81" spans="1:8" x14ac:dyDescent="0.35">
      <c r="A81" s="5" t="s">
        <v>251</v>
      </c>
      <c r="B81" s="50" t="s">
        <v>38</v>
      </c>
      <c r="C81" s="24" t="s">
        <v>415</v>
      </c>
      <c r="D81" s="53" t="s">
        <v>398</v>
      </c>
      <c r="E81" s="24"/>
      <c r="F81" s="24">
        <f t="shared" si="4"/>
        <v>0</v>
      </c>
      <c r="G81" s="24"/>
      <c r="H81" s="24"/>
    </row>
    <row r="82" spans="1:8" ht="26" x14ac:dyDescent="0.35">
      <c r="A82" s="7" t="s">
        <v>92</v>
      </c>
      <c r="B82" s="8" t="s">
        <v>93</v>
      </c>
      <c r="C82" s="8"/>
      <c r="D82" s="7"/>
      <c r="E82" s="58"/>
      <c r="F82" s="58"/>
      <c r="G82" s="7"/>
      <c r="H82" s="7"/>
    </row>
    <row r="83" spans="1:8" x14ac:dyDescent="0.35">
      <c r="A83" s="5" t="s">
        <v>94</v>
      </c>
      <c r="B83" s="50" t="s">
        <v>95</v>
      </c>
      <c r="C83" s="69" t="s">
        <v>430</v>
      </c>
      <c r="D83" s="53" t="s">
        <v>398</v>
      </c>
      <c r="E83" s="24"/>
      <c r="F83" s="24">
        <f t="shared" ref="F83:F94" si="5">IF(AND(D83="Essencial",E83="SIM"),3,IF(AND(D83="Obrigatória",E83="SIM"),2,IF(AND(D83="Recomendada",E83="SIM"),1,0)))</f>
        <v>0</v>
      </c>
      <c r="G83" s="24"/>
      <c r="H83" s="24"/>
    </row>
    <row r="84" spans="1:8" x14ac:dyDescent="0.35">
      <c r="A84" s="5" t="s">
        <v>96</v>
      </c>
      <c r="B84" s="50" t="s">
        <v>301</v>
      </c>
      <c r="C84" s="70"/>
      <c r="D84" s="53" t="s">
        <v>398</v>
      </c>
      <c r="E84" s="24"/>
      <c r="F84" s="24">
        <f t="shared" si="5"/>
        <v>0</v>
      </c>
      <c r="G84" s="24"/>
      <c r="H84" s="24"/>
    </row>
    <row r="85" spans="1:8" x14ac:dyDescent="0.35">
      <c r="A85" s="5" t="s">
        <v>97</v>
      </c>
      <c r="B85" s="50" t="s">
        <v>302</v>
      </c>
      <c r="C85" s="70"/>
      <c r="D85" s="53" t="s">
        <v>398</v>
      </c>
      <c r="E85" s="24"/>
      <c r="F85" s="24">
        <f t="shared" si="5"/>
        <v>0</v>
      </c>
      <c r="G85" s="24"/>
      <c r="H85" s="24"/>
    </row>
    <row r="86" spans="1:8" x14ac:dyDescent="0.35">
      <c r="A86" s="5" t="s">
        <v>98</v>
      </c>
      <c r="B86" s="50" t="s">
        <v>99</v>
      </c>
      <c r="C86" s="70"/>
      <c r="D86" s="53" t="s">
        <v>398</v>
      </c>
      <c r="E86" s="24"/>
      <c r="F86" s="24">
        <f t="shared" si="5"/>
        <v>0</v>
      </c>
      <c r="G86" s="24"/>
      <c r="H86" s="24"/>
    </row>
    <row r="87" spans="1:8" x14ac:dyDescent="0.35">
      <c r="A87" s="5" t="s">
        <v>100</v>
      </c>
      <c r="B87" s="50" t="s">
        <v>303</v>
      </c>
      <c r="C87" s="70"/>
      <c r="D87" s="53" t="s">
        <v>398</v>
      </c>
      <c r="E87" s="24"/>
      <c r="F87" s="24">
        <f t="shared" si="5"/>
        <v>0</v>
      </c>
      <c r="G87" s="24"/>
      <c r="H87" s="24"/>
    </row>
    <row r="88" spans="1:8" x14ac:dyDescent="0.35">
      <c r="A88" s="5" t="s">
        <v>101</v>
      </c>
      <c r="B88" s="50" t="s">
        <v>304</v>
      </c>
      <c r="C88" s="70"/>
      <c r="D88" s="53" t="s">
        <v>398</v>
      </c>
      <c r="E88" s="24"/>
      <c r="F88" s="24">
        <f t="shared" si="5"/>
        <v>0</v>
      </c>
      <c r="G88" s="24"/>
      <c r="H88" s="24"/>
    </row>
    <row r="89" spans="1:8" ht="26" x14ac:dyDescent="0.35">
      <c r="A89" s="5" t="s">
        <v>104</v>
      </c>
      <c r="B89" s="50" t="s">
        <v>102</v>
      </c>
      <c r="C89" s="70"/>
      <c r="D89" s="53" t="s">
        <v>398</v>
      </c>
      <c r="E89" s="24"/>
      <c r="F89" s="24">
        <f t="shared" si="5"/>
        <v>0</v>
      </c>
      <c r="G89" s="24"/>
      <c r="H89" s="24"/>
    </row>
    <row r="90" spans="1:8" x14ac:dyDescent="0.35">
      <c r="A90" s="5" t="s">
        <v>105</v>
      </c>
      <c r="B90" s="50" t="s">
        <v>103</v>
      </c>
      <c r="C90" s="71"/>
      <c r="D90" s="53" t="s">
        <v>398</v>
      </c>
      <c r="E90" s="24"/>
      <c r="F90" s="24">
        <f t="shared" si="5"/>
        <v>0</v>
      </c>
      <c r="G90" s="24"/>
      <c r="H90" s="24"/>
    </row>
    <row r="91" spans="1:8" ht="26" x14ac:dyDescent="0.35">
      <c r="A91" s="5" t="s">
        <v>106</v>
      </c>
      <c r="B91" s="50" t="s">
        <v>56</v>
      </c>
      <c r="C91" s="24" t="s">
        <v>419</v>
      </c>
      <c r="D91" s="53" t="s">
        <v>398</v>
      </c>
      <c r="E91" s="24"/>
      <c r="F91" s="24">
        <f t="shared" si="5"/>
        <v>0</v>
      </c>
      <c r="G91" s="24"/>
      <c r="H91" s="24"/>
    </row>
    <row r="92" spans="1:8" x14ac:dyDescent="0.35">
      <c r="A92" s="5" t="s">
        <v>107</v>
      </c>
      <c r="B92" s="50" t="s">
        <v>38</v>
      </c>
      <c r="C92" s="24" t="s">
        <v>415</v>
      </c>
      <c r="D92" s="53" t="s">
        <v>398</v>
      </c>
      <c r="E92" s="24"/>
      <c r="F92" s="24">
        <f t="shared" si="5"/>
        <v>0</v>
      </c>
      <c r="G92" s="24"/>
      <c r="H92" s="24"/>
    </row>
    <row r="93" spans="1:8" x14ac:dyDescent="0.35">
      <c r="A93" s="5" t="s">
        <v>220</v>
      </c>
      <c r="B93" s="50" t="s">
        <v>40</v>
      </c>
      <c r="C93" s="24" t="s">
        <v>414</v>
      </c>
      <c r="D93" s="53" t="s">
        <v>398</v>
      </c>
      <c r="E93" s="24"/>
      <c r="F93" s="24">
        <f t="shared" si="5"/>
        <v>0</v>
      </c>
      <c r="G93" s="24"/>
      <c r="H93" s="24"/>
    </row>
    <row r="94" spans="1:8" ht="25.5" customHeight="1" x14ac:dyDescent="0.35">
      <c r="A94" s="5" t="s">
        <v>221</v>
      </c>
      <c r="B94" s="50" t="s">
        <v>42</v>
      </c>
      <c r="C94" s="51" t="s">
        <v>429</v>
      </c>
      <c r="D94" s="47" t="s">
        <v>398</v>
      </c>
      <c r="E94" s="24"/>
      <c r="F94" s="24">
        <f t="shared" si="5"/>
        <v>0</v>
      </c>
      <c r="G94" s="6"/>
      <c r="H94" s="6"/>
    </row>
    <row r="95" spans="1:8" x14ac:dyDescent="0.35">
      <c r="A95" s="7" t="s">
        <v>108</v>
      </c>
      <c r="B95" s="8" t="s">
        <v>109</v>
      </c>
      <c r="C95" s="8"/>
      <c r="D95" s="8"/>
      <c r="E95" s="59"/>
      <c r="F95" s="59"/>
      <c r="G95" s="8"/>
      <c r="H95" s="8"/>
    </row>
    <row r="96" spans="1:8" x14ac:dyDescent="0.35">
      <c r="A96" s="5" t="s">
        <v>111</v>
      </c>
      <c r="B96" s="50" t="s">
        <v>110</v>
      </c>
      <c r="C96" s="82" t="s">
        <v>431</v>
      </c>
      <c r="D96" s="53" t="s">
        <v>398</v>
      </c>
      <c r="E96" s="24"/>
      <c r="F96" s="24">
        <f t="shared" ref="F96:F103" si="6">IF(AND(D96="Essencial",E96="SIM"),3,IF(AND(D96="Obrigatória",E96="SIM"),2,IF(AND(D96="Recomendada",E96="SIM"),1,0)))</f>
        <v>0</v>
      </c>
      <c r="G96" s="24"/>
      <c r="H96" s="24"/>
    </row>
    <row r="97" spans="1:8" x14ac:dyDescent="0.35">
      <c r="A97" s="5" t="s">
        <v>113</v>
      </c>
      <c r="B97" s="50" t="s">
        <v>391</v>
      </c>
      <c r="C97" s="83"/>
      <c r="D97" s="53" t="s">
        <v>398</v>
      </c>
      <c r="E97" s="24"/>
      <c r="F97" s="24">
        <f t="shared" si="6"/>
        <v>0</v>
      </c>
      <c r="G97" s="24"/>
      <c r="H97" s="24"/>
    </row>
    <row r="98" spans="1:8" x14ac:dyDescent="0.35">
      <c r="A98" s="5" t="s">
        <v>115</v>
      </c>
      <c r="B98" s="50" t="s">
        <v>112</v>
      </c>
      <c r="C98" s="83"/>
      <c r="D98" s="53" t="s">
        <v>398</v>
      </c>
      <c r="E98" s="24"/>
      <c r="F98" s="24">
        <f t="shared" si="6"/>
        <v>0</v>
      </c>
      <c r="G98" s="24"/>
      <c r="H98" s="24"/>
    </row>
    <row r="99" spans="1:8" x14ac:dyDescent="0.35">
      <c r="A99" s="5" t="s">
        <v>116</v>
      </c>
      <c r="B99" s="50" t="s">
        <v>114</v>
      </c>
      <c r="C99" s="83"/>
      <c r="D99" s="53" t="s">
        <v>398</v>
      </c>
      <c r="E99" s="24"/>
      <c r="F99" s="24">
        <f t="shared" si="6"/>
        <v>0</v>
      </c>
      <c r="G99" s="24"/>
      <c r="H99" s="24"/>
    </row>
    <row r="100" spans="1:8" x14ac:dyDescent="0.35">
      <c r="A100" s="5" t="s">
        <v>222</v>
      </c>
      <c r="B100" s="50" t="s">
        <v>40</v>
      </c>
      <c r="C100" s="24" t="s">
        <v>414</v>
      </c>
      <c r="D100" s="53" t="s">
        <v>398</v>
      </c>
      <c r="E100" s="24"/>
      <c r="F100" s="24">
        <f t="shared" si="6"/>
        <v>0</v>
      </c>
      <c r="G100" s="24"/>
      <c r="H100" s="24"/>
    </row>
    <row r="101" spans="1:8" ht="26" x14ac:dyDescent="0.35">
      <c r="A101" s="5" t="s">
        <v>223</v>
      </c>
      <c r="B101" s="50" t="s">
        <v>42</v>
      </c>
      <c r="C101" s="51" t="s">
        <v>429</v>
      </c>
      <c r="D101" s="53" t="s">
        <v>398</v>
      </c>
      <c r="E101" s="24"/>
      <c r="F101" s="24">
        <f t="shared" si="6"/>
        <v>0</v>
      </c>
      <c r="G101" s="16"/>
      <c r="H101" s="16"/>
    </row>
    <row r="102" spans="1:8" x14ac:dyDescent="0.35">
      <c r="A102" s="5" t="s">
        <v>392</v>
      </c>
      <c r="B102" s="50" t="s">
        <v>38</v>
      </c>
      <c r="C102" s="24" t="s">
        <v>415</v>
      </c>
      <c r="D102" s="53" t="s">
        <v>398</v>
      </c>
      <c r="E102" s="24"/>
      <c r="F102" s="24">
        <f t="shared" si="6"/>
        <v>0</v>
      </c>
      <c r="G102" s="16"/>
      <c r="H102" s="16"/>
    </row>
    <row r="103" spans="1:8" ht="26" x14ac:dyDescent="0.35">
      <c r="A103" s="5" t="s">
        <v>393</v>
      </c>
      <c r="B103" s="50" t="s">
        <v>308</v>
      </c>
      <c r="C103" s="24" t="s">
        <v>419</v>
      </c>
      <c r="D103" s="53" t="s">
        <v>398</v>
      </c>
      <c r="E103" s="24"/>
      <c r="F103" s="24">
        <f t="shared" si="6"/>
        <v>0</v>
      </c>
      <c r="G103" s="16"/>
      <c r="H103" s="16"/>
    </row>
    <row r="104" spans="1:8" x14ac:dyDescent="0.35">
      <c r="A104" s="7" t="s">
        <v>117</v>
      </c>
      <c r="B104" s="8" t="s">
        <v>118</v>
      </c>
      <c r="C104" s="8"/>
      <c r="D104" s="9"/>
      <c r="E104" s="9"/>
      <c r="F104" s="9"/>
      <c r="G104" s="9"/>
      <c r="H104" s="9"/>
    </row>
    <row r="105" spans="1:8" ht="26" x14ac:dyDescent="0.35">
      <c r="A105" s="5" t="s">
        <v>119</v>
      </c>
      <c r="B105" s="50" t="s">
        <v>120</v>
      </c>
      <c r="C105" s="24" t="s">
        <v>432</v>
      </c>
      <c r="D105" s="53" t="s">
        <v>397</v>
      </c>
      <c r="E105" s="24"/>
      <c r="F105" s="24">
        <f>IF(AND(D105="Essencial",E105="SIM"),3,IF(AND(D105="Obrigatória",E105="SIM"),2,IF(AND(D105="Recomendada",E105="SIM"),1,0)))</f>
        <v>0</v>
      </c>
      <c r="G105" s="24"/>
      <c r="H105" s="24"/>
    </row>
    <row r="106" spans="1:8" x14ac:dyDescent="0.35">
      <c r="A106" s="5" t="s">
        <v>121</v>
      </c>
      <c r="B106" s="50" t="s">
        <v>40</v>
      </c>
      <c r="C106" s="24" t="s">
        <v>414</v>
      </c>
      <c r="D106" s="53" t="s">
        <v>397</v>
      </c>
      <c r="E106" s="24"/>
      <c r="F106" s="24">
        <f>IF(AND(D106="Essencial",E106="SIM"),3,IF(AND(D106="Obrigatória",E106="SIM"),2,IF(AND(D106="Recomendada",E106="SIM"),1,0)))</f>
        <v>0</v>
      </c>
      <c r="G106" s="24"/>
      <c r="H106" s="24"/>
    </row>
    <row r="107" spans="1:8" ht="26" x14ac:dyDescent="0.35">
      <c r="A107" s="5" t="s">
        <v>305</v>
      </c>
      <c r="B107" s="50" t="s">
        <v>42</v>
      </c>
      <c r="C107" s="51" t="s">
        <v>429</v>
      </c>
      <c r="D107" s="53" t="s">
        <v>397</v>
      </c>
      <c r="E107" s="24"/>
      <c r="F107" s="24">
        <f>IF(AND(D107="Essencial",E107="SIM"),3,IF(AND(D107="Obrigatória",E107="SIM"),2,IF(AND(D107="Recomendada",E107="SIM"),1,0)))</f>
        <v>0</v>
      </c>
      <c r="G107" s="24"/>
      <c r="H107" s="24"/>
    </row>
    <row r="108" spans="1:8" ht="26" x14ac:dyDescent="0.35">
      <c r="A108" s="5" t="s">
        <v>306</v>
      </c>
      <c r="B108" s="50" t="s">
        <v>308</v>
      </c>
      <c r="C108" s="24" t="s">
        <v>419</v>
      </c>
      <c r="D108" s="53" t="s">
        <v>398</v>
      </c>
      <c r="E108" s="24"/>
      <c r="F108" s="24">
        <f>IF(AND(D108="Essencial",E108="SIM"),3,IF(AND(D108="Obrigatória",E108="SIM"),2,IF(AND(D108="Recomendada",E108="SIM"),1,0)))</f>
        <v>0</v>
      </c>
      <c r="G108" s="24"/>
      <c r="H108" s="24"/>
    </row>
    <row r="109" spans="1:8" ht="26" x14ac:dyDescent="0.35">
      <c r="A109" s="5" t="s">
        <v>307</v>
      </c>
      <c r="B109" s="50" t="s">
        <v>309</v>
      </c>
      <c r="C109" s="24" t="s">
        <v>432</v>
      </c>
      <c r="D109" s="53" t="s">
        <v>398</v>
      </c>
      <c r="E109" s="24"/>
      <c r="F109" s="24">
        <f>IF(AND(D109="Essencial",E109="SIM"),3,IF(AND(D109="Obrigatória",E109="SIM"),2,IF(AND(D109="Recomendada",E109="SIM"),1,0)))</f>
        <v>0</v>
      </c>
      <c r="G109" s="24"/>
      <c r="H109" s="24"/>
    </row>
    <row r="110" spans="1:8" x14ac:dyDescent="0.35">
      <c r="A110" s="34"/>
      <c r="B110" s="22" t="s">
        <v>122</v>
      </c>
      <c r="C110" s="22"/>
      <c r="D110" s="34"/>
      <c r="E110" s="22"/>
      <c r="F110" s="22"/>
      <c r="G110" s="34"/>
      <c r="H110" s="34"/>
    </row>
    <row r="111" spans="1:8" x14ac:dyDescent="0.35">
      <c r="A111" s="7" t="s">
        <v>123</v>
      </c>
      <c r="B111" s="8" t="s">
        <v>124</v>
      </c>
      <c r="C111" s="8"/>
      <c r="D111" s="9"/>
      <c r="E111" s="9"/>
      <c r="F111" s="9"/>
      <c r="G111" s="9"/>
      <c r="H111" s="9"/>
    </row>
    <row r="112" spans="1:8" ht="15" customHeight="1" x14ac:dyDescent="0.35">
      <c r="A112" s="5" t="s">
        <v>125</v>
      </c>
      <c r="B112" s="50" t="s">
        <v>310</v>
      </c>
      <c r="C112" s="69" t="s">
        <v>434</v>
      </c>
      <c r="D112" s="53" t="s">
        <v>398</v>
      </c>
      <c r="E112" s="24"/>
      <c r="F112" s="24">
        <f>IF(AND(D112="Essencial",E112="SIM"),3,IF(AND(D112="Obrigatória",E112="SIM"),2,IF(AND(D112="Recomendada",E112="SIM"),1,0)))</f>
        <v>0</v>
      </c>
      <c r="G112" s="24"/>
      <c r="H112" s="24"/>
    </row>
    <row r="113" spans="1:8" x14ac:dyDescent="0.35">
      <c r="A113" s="5" t="s">
        <v>126</v>
      </c>
      <c r="B113" s="50" t="s">
        <v>245</v>
      </c>
      <c r="C113" s="70"/>
      <c r="D113" s="53" t="s">
        <v>398</v>
      </c>
      <c r="E113" s="24"/>
      <c r="F113" s="24">
        <f>IF(AND(D113="Essencial",E113="SIM"),3,IF(AND(D113="Obrigatória",E113="SIM"),2,IF(AND(D113="Recomendada",E113="SIM"),1,0)))</f>
        <v>0</v>
      </c>
      <c r="G113" s="24"/>
      <c r="H113" s="24"/>
    </row>
    <row r="114" spans="1:8" x14ac:dyDescent="0.35">
      <c r="A114" s="5" t="s">
        <v>127</v>
      </c>
      <c r="B114" s="50" t="s">
        <v>311</v>
      </c>
      <c r="C114" s="70"/>
      <c r="D114" s="53" t="s">
        <v>398</v>
      </c>
      <c r="E114" s="24"/>
      <c r="F114" s="24">
        <f>IF(AND(D114="Essencial",E114="SIM"),3,IF(AND(D114="Obrigatória",E114="SIM"),2,IF(AND(D114="Recomendada",E114="SIM"),1,0)))</f>
        <v>0</v>
      </c>
      <c r="G114" s="24"/>
      <c r="H114" s="24"/>
    </row>
    <row r="115" spans="1:8" ht="26" x14ac:dyDescent="0.35">
      <c r="A115" s="5" t="s">
        <v>128</v>
      </c>
      <c r="B115" s="50" t="s">
        <v>246</v>
      </c>
      <c r="C115" s="71"/>
      <c r="D115" s="53" t="s">
        <v>398</v>
      </c>
      <c r="E115" s="24"/>
      <c r="F115" s="24">
        <f>IF(AND(D115="Essencial",E115="SIM"),3,IF(AND(D115="Obrigatória",E115="SIM"),2,IF(AND(D115="Recomendada",E115="SIM"),1,0)))</f>
        <v>0</v>
      </c>
      <c r="G115" s="24"/>
      <c r="H115" s="24"/>
    </row>
    <row r="116" spans="1:8" x14ac:dyDescent="0.35">
      <c r="A116" s="7" t="s">
        <v>129</v>
      </c>
      <c r="B116" s="8" t="s">
        <v>130</v>
      </c>
      <c r="C116" s="8"/>
      <c r="D116" s="9"/>
      <c r="E116" s="9"/>
      <c r="F116" s="9"/>
      <c r="G116" s="9"/>
      <c r="H116" s="9"/>
    </row>
    <row r="117" spans="1:8" ht="26" x14ac:dyDescent="0.35">
      <c r="A117" s="5" t="s">
        <v>131</v>
      </c>
      <c r="B117" s="6" t="s">
        <v>132</v>
      </c>
      <c r="C117" s="24" t="s">
        <v>433</v>
      </c>
      <c r="D117" s="47" t="s">
        <v>398</v>
      </c>
      <c r="E117" s="24"/>
      <c r="F117" s="24">
        <f t="shared" ref="F117:F122" si="7">IF(AND(D117="Essencial",E117="SIM"),3,IF(AND(D117="Obrigatória",E117="SIM"),2,IF(AND(D117="Recomendada",E117="SIM"),1,0)))</f>
        <v>0</v>
      </c>
      <c r="G117" s="24"/>
      <c r="H117" s="24"/>
    </row>
    <row r="118" spans="1:8" ht="91" x14ac:dyDescent="0.35">
      <c r="A118" s="5" t="s">
        <v>133</v>
      </c>
      <c r="B118" s="6" t="s">
        <v>135</v>
      </c>
      <c r="C118" s="24" t="s">
        <v>435</v>
      </c>
      <c r="D118" s="47" t="s">
        <v>398</v>
      </c>
      <c r="E118" s="24"/>
      <c r="F118" s="24">
        <f t="shared" si="7"/>
        <v>0</v>
      </c>
      <c r="G118" s="24"/>
      <c r="H118" s="24"/>
    </row>
    <row r="119" spans="1:8" x14ac:dyDescent="0.35">
      <c r="A119" s="5" t="s">
        <v>134</v>
      </c>
      <c r="B119" s="6" t="s">
        <v>137</v>
      </c>
      <c r="C119" s="24" t="s">
        <v>436</v>
      </c>
      <c r="D119" s="47" t="s">
        <v>399</v>
      </c>
      <c r="E119" s="24"/>
      <c r="F119" s="24">
        <f t="shared" si="7"/>
        <v>0</v>
      </c>
      <c r="G119" s="24"/>
      <c r="H119" s="24"/>
    </row>
    <row r="120" spans="1:8" ht="39" x14ac:dyDescent="0.35">
      <c r="A120" s="5" t="s">
        <v>136</v>
      </c>
      <c r="B120" s="6" t="s">
        <v>139</v>
      </c>
      <c r="C120" s="24" t="s">
        <v>437</v>
      </c>
      <c r="D120" s="47" t="s">
        <v>398</v>
      </c>
      <c r="E120" s="24"/>
      <c r="F120" s="24">
        <f t="shared" si="7"/>
        <v>0</v>
      </c>
      <c r="G120" s="24"/>
      <c r="H120" s="24"/>
    </row>
    <row r="121" spans="1:8" ht="26" x14ac:dyDescent="0.35">
      <c r="A121" s="5" t="s">
        <v>138</v>
      </c>
      <c r="B121" s="6" t="s">
        <v>141</v>
      </c>
      <c r="C121" s="24" t="s">
        <v>438</v>
      </c>
      <c r="D121" s="47" t="s">
        <v>398</v>
      </c>
      <c r="E121" s="24"/>
      <c r="F121" s="24">
        <f t="shared" si="7"/>
        <v>0</v>
      </c>
      <c r="G121" s="24"/>
      <c r="H121" s="24"/>
    </row>
    <row r="122" spans="1:8" ht="26" x14ac:dyDescent="0.35">
      <c r="A122" s="5" t="s">
        <v>140</v>
      </c>
      <c r="B122" s="6" t="s">
        <v>142</v>
      </c>
      <c r="C122" s="24" t="s">
        <v>439</v>
      </c>
      <c r="D122" s="47" t="s">
        <v>398</v>
      </c>
      <c r="E122" s="24"/>
      <c r="F122" s="24">
        <f t="shared" si="7"/>
        <v>0</v>
      </c>
      <c r="G122" s="24"/>
      <c r="H122" s="24"/>
    </row>
    <row r="123" spans="1:8" x14ac:dyDescent="0.35">
      <c r="A123" s="7" t="s">
        <v>143</v>
      </c>
      <c r="B123" s="8" t="s">
        <v>144</v>
      </c>
      <c r="C123" s="8"/>
      <c r="D123" s="9"/>
      <c r="E123" s="9"/>
      <c r="F123" s="9"/>
      <c r="G123" s="9"/>
      <c r="H123" s="9"/>
    </row>
    <row r="124" spans="1:8" x14ac:dyDescent="0.35">
      <c r="A124" s="5" t="s">
        <v>145</v>
      </c>
      <c r="B124" s="6" t="s">
        <v>148</v>
      </c>
      <c r="C124" s="82" t="s">
        <v>440</v>
      </c>
      <c r="D124" s="53" t="s">
        <v>398</v>
      </c>
      <c r="E124" s="24"/>
      <c r="F124" s="24">
        <f>IF(AND(D124="Essencial",E124="SIM"),3,IF(AND(D124="Obrigatória",E124="SIM"),2,IF(AND(D124="Recomendada",E124="SIM"),1,0)))</f>
        <v>0</v>
      </c>
      <c r="G124" s="24"/>
      <c r="H124" s="24"/>
    </row>
    <row r="125" spans="1:8" x14ac:dyDescent="0.35">
      <c r="A125" s="5" t="s">
        <v>147</v>
      </c>
      <c r="B125" s="6" t="s">
        <v>150</v>
      </c>
      <c r="C125" s="83"/>
      <c r="D125" s="53" t="s">
        <v>398</v>
      </c>
      <c r="E125" s="24"/>
      <c r="F125" s="24">
        <f>IF(AND(D125="Essencial",E125="SIM"),3,IF(AND(D125="Obrigatória",E125="SIM"),2,IF(AND(D125="Recomendada",E125="SIM"),1,0)))</f>
        <v>0</v>
      </c>
      <c r="G125" s="24"/>
      <c r="H125" s="24"/>
    </row>
    <row r="126" spans="1:8" x14ac:dyDescent="0.35">
      <c r="A126" s="5" t="s">
        <v>149</v>
      </c>
      <c r="B126" s="6" t="s">
        <v>152</v>
      </c>
      <c r="C126" s="83"/>
      <c r="D126" s="53" t="s">
        <v>398</v>
      </c>
      <c r="E126" s="24"/>
      <c r="F126" s="24">
        <f>IF(AND(D126="Essencial",E126="SIM"),3,IF(AND(D126="Obrigatória",E126="SIM"),2,IF(AND(D126="Recomendada",E126="SIM"),1,0)))</f>
        <v>0</v>
      </c>
      <c r="G126" s="24"/>
      <c r="H126" s="24"/>
    </row>
    <row r="127" spans="1:8" x14ac:dyDescent="0.35">
      <c r="A127" s="5" t="s">
        <v>151</v>
      </c>
      <c r="B127" s="6" t="s">
        <v>146</v>
      </c>
      <c r="C127" s="83"/>
      <c r="D127" s="53" t="s">
        <v>398</v>
      </c>
      <c r="E127" s="24"/>
      <c r="F127" s="24">
        <f>IF(AND(D127="Essencial",E127="SIM"),3,IF(AND(D127="Obrigatória",E127="SIM"),2,IF(AND(D127="Recomendada",E127="SIM"),1,0)))</f>
        <v>0</v>
      </c>
      <c r="G127" s="24"/>
      <c r="H127" s="24"/>
    </row>
    <row r="128" spans="1:8" x14ac:dyDescent="0.35">
      <c r="A128" s="5" t="s">
        <v>153</v>
      </c>
      <c r="B128" s="6" t="s">
        <v>154</v>
      </c>
      <c r="C128" s="83"/>
      <c r="D128" s="53" t="s">
        <v>398</v>
      </c>
      <c r="E128" s="24"/>
      <c r="F128" s="24">
        <f>IF(AND(D128="Essencial",E128="SIM"),3,IF(AND(D128="Obrigatória",E128="SIM"),2,IF(AND(D128="Recomendada",E128="SIM"),1,0)))</f>
        <v>0</v>
      </c>
      <c r="G128" s="24"/>
      <c r="H128" s="24"/>
    </row>
    <row r="129" spans="1:8" x14ac:dyDescent="0.35">
      <c r="A129" s="37"/>
      <c r="B129" s="27" t="s">
        <v>155</v>
      </c>
      <c r="C129" s="27"/>
      <c r="D129" s="37"/>
      <c r="E129" s="27"/>
      <c r="F129" s="27"/>
      <c r="G129" s="37"/>
      <c r="H129" s="37"/>
    </row>
    <row r="130" spans="1:8" x14ac:dyDescent="0.35">
      <c r="A130" s="7" t="s">
        <v>156</v>
      </c>
      <c r="B130" s="8" t="s">
        <v>157</v>
      </c>
      <c r="C130" s="8"/>
      <c r="D130" s="9"/>
      <c r="E130" s="9"/>
      <c r="F130" s="9"/>
      <c r="G130" s="9"/>
      <c r="H130" s="9"/>
    </row>
    <row r="131" spans="1:8" x14ac:dyDescent="0.35">
      <c r="A131" s="5" t="s">
        <v>224</v>
      </c>
      <c r="B131" s="50" t="s">
        <v>248</v>
      </c>
      <c r="C131" s="82" t="s">
        <v>445</v>
      </c>
      <c r="D131" s="53" t="s">
        <v>399</v>
      </c>
      <c r="E131" s="24"/>
      <c r="F131" s="24">
        <f>IF(AND(D131="Essencial",E131="SIM"),3,IF(AND(D131="Obrigatória",E131="SIM"),2,IF(AND(D131="Recomendada",E131="SIM"),1,0)))</f>
        <v>0</v>
      </c>
      <c r="G131" s="24"/>
      <c r="H131" s="24"/>
    </row>
    <row r="132" spans="1:8" x14ac:dyDescent="0.35">
      <c r="A132" s="5" t="s">
        <v>225</v>
      </c>
      <c r="B132" s="50" t="s">
        <v>159</v>
      </c>
      <c r="C132" s="83"/>
      <c r="D132" s="53" t="s">
        <v>399</v>
      </c>
      <c r="E132" s="24"/>
      <c r="F132" s="24">
        <f>IF(AND(D132="Essencial",E132="SIM"),3,IF(AND(D132="Obrigatória",E132="SIM"),2,IF(AND(D132="Recomendada",E132="SIM"),1,0)))</f>
        <v>0</v>
      </c>
      <c r="G132" s="24"/>
      <c r="H132" s="24"/>
    </row>
    <row r="133" spans="1:8" x14ac:dyDescent="0.35">
      <c r="A133" s="5" t="s">
        <v>226</v>
      </c>
      <c r="B133" s="50" t="s">
        <v>158</v>
      </c>
      <c r="C133" s="83"/>
      <c r="D133" s="53" t="s">
        <v>399</v>
      </c>
      <c r="E133" s="24"/>
      <c r="F133" s="24">
        <f>IF(AND(D133="Essencial",E133="SIM"),3,IF(AND(D133="Obrigatória",E133="SIM"),2,IF(AND(D133="Recomendada",E133="SIM"),1,0)))</f>
        <v>0</v>
      </c>
      <c r="G133" s="24"/>
      <c r="H133" s="24"/>
    </row>
    <row r="134" spans="1:8" x14ac:dyDescent="0.35">
      <c r="A134" s="5" t="s">
        <v>249</v>
      </c>
      <c r="B134" s="50" t="s">
        <v>247</v>
      </c>
      <c r="C134" s="83"/>
      <c r="D134" s="53" t="s">
        <v>399</v>
      </c>
      <c r="E134" s="24"/>
      <c r="F134" s="24">
        <f>IF(AND(D134="Essencial",E134="SIM"),3,IF(AND(D134="Obrigatória",E134="SIM"),2,IF(AND(D134="Recomendada",E134="SIM"),1,0)))</f>
        <v>0</v>
      </c>
      <c r="G134" s="24"/>
      <c r="H134" s="24"/>
    </row>
    <row r="135" spans="1:8" ht="14.5" customHeight="1" x14ac:dyDescent="0.35">
      <c r="A135" s="38"/>
      <c r="B135" s="28" t="s">
        <v>401</v>
      </c>
      <c r="C135" s="28"/>
      <c r="D135" s="40"/>
      <c r="E135" s="60"/>
      <c r="F135" s="60"/>
      <c r="G135" s="39"/>
      <c r="H135" s="39"/>
    </row>
    <row r="136" spans="1:8" ht="24" customHeight="1" x14ac:dyDescent="0.35">
      <c r="A136" s="7" t="s">
        <v>160</v>
      </c>
      <c r="B136" s="8" t="s">
        <v>161</v>
      </c>
      <c r="C136" s="8"/>
      <c r="D136" s="7"/>
      <c r="E136" s="58"/>
      <c r="F136" s="58"/>
      <c r="G136" s="7"/>
      <c r="H136" s="7"/>
    </row>
    <row r="137" spans="1:8" x14ac:dyDescent="0.35">
      <c r="A137" s="5" t="s">
        <v>162</v>
      </c>
      <c r="B137" s="6" t="s">
        <v>163</v>
      </c>
      <c r="C137" s="82" t="s">
        <v>444</v>
      </c>
      <c r="D137" s="53" t="str">
        <f t="shared" ref="D137:D143" si="8">IF($C$5="Poder Executivo","Essencial","Não se aplica")</f>
        <v>Não se aplica</v>
      </c>
      <c r="E137" s="24"/>
      <c r="F137" s="24">
        <f t="shared" ref="F137:F143" si="9">IF(AND(D137="Essencial",E137="SIM"),3,IF(AND(D137="Obrigatória",E137="SIM"),2,IF(AND(D137="Recomendada",E137="SIM"),1,0)))</f>
        <v>0</v>
      </c>
      <c r="G137" s="24"/>
      <c r="H137" s="24"/>
    </row>
    <row r="138" spans="1:8" x14ac:dyDescent="0.35">
      <c r="A138" s="5" t="s">
        <v>164</v>
      </c>
      <c r="B138" s="6" t="s">
        <v>165</v>
      </c>
      <c r="C138" s="83"/>
      <c r="D138" s="53" t="str">
        <f t="shared" si="8"/>
        <v>Não se aplica</v>
      </c>
      <c r="E138" s="24"/>
      <c r="F138" s="24">
        <f t="shared" si="9"/>
        <v>0</v>
      </c>
      <c r="G138" s="24"/>
      <c r="H138" s="24"/>
    </row>
    <row r="139" spans="1:8" x14ac:dyDescent="0.35">
      <c r="A139" s="5" t="s">
        <v>166</v>
      </c>
      <c r="B139" s="6" t="s">
        <v>167</v>
      </c>
      <c r="C139" s="83"/>
      <c r="D139" s="53" t="str">
        <f t="shared" si="8"/>
        <v>Não se aplica</v>
      </c>
      <c r="E139" s="24"/>
      <c r="F139" s="24">
        <f t="shared" si="9"/>
        <v>0</v>
      </c>
      <c r="G139" s="24"/>
      <c r="H139" s="24"/>
    </row>
    <row r="140" spans="1:8" x14ac:dyDescent="0.35">
      <c r="A140" s="5" t="s">
        <v>168</v>
      </c>
      <c r="B140" s="6" t="s">
        <v>169</v>
      </c>
      <c r="C140" s="83"/>
      <c r="D140" s="53" t="str">
        <f t="shared" si="8"/>
        <v>Não se aplica</v>
      </c>
      <c r="E140" s="24"/>
      <c r="F140" s="24">
        <f t="shared" si="9"/>
        <v>0</v>
      </c>
      <c r="G140" s="24"/>
      <c r="H140" s="24"/>
    </row>
    <row r="141" spans="1:8" x14ac:dyDescent="0.35">
      <c r="A141" s="5" t="s">
        <v>170</v>
      </c>
      <c r="B141" s="6" t="s">
        <v>171</v>
      </c>
      <c r="C141" s="83"/>
      <c r="D141" s="53" t="str">
        <f t="shared" si="8"/>
        <v>Não se aplica</v>
      </c>
      <c r="E141" s="24"/>
      <c r="F141" s="24">
        <f t="shared" si="9"/>
        <v>0</v>
      </c>
      <c r="G141" s="24"/>
      <c r="H141" s="24"/>
    </row>
    <row r="142" spans="1:8" x14ac:dyDescent="0.35">
      <c r="A142" s="5" t="s">
        <v>172</v>
      </c>
      <c r="B142" s="6" t="s">
        <v>173</v>
      </c>
      <c r="C142" s="83"/>
      <c r="D142" s="53" t="str">
        <f t="shared" si="8"/>
        <v>Não se aplica</v>
      </c>
      <c r="E142" s="24"/>
      <c r="F142" s="24">
        <f t="shared" si="9"/>
        <v>0</v>
      </c>
      <c r="G142" s="24"/>
      <c r="H142" s="24"/>
    </row>
    <row r="143" spans="1:8" x14ac:dyDescent="0.35">
      <c r="A143" s="5" t="s">
        <v>174</v>
      </c>
      <c r="B143" s="6" t="s">
        <v>175</v>
      </c>
      <c r="C143" s="84"/>
      <c r="D143" s="53" t="str">
        <f t="shared" si="8"/>
        <v>Não se aplica</v>
      </c>
      <c r="E143" s="24"/>
      <c r="F143" s="24">
        <f t="shared" si="9"/>
        <v>0</v>
      </c>
      <c r="G143" s="24"/>
      <c r="H143" s="24"/>
    </row>
    <row r="144" spans="1:8" x14ac:dyDescent="0.35">
      <c r="A144" s="10" t="s">
        <v>176</v>
      </c>
      <c r="B144" s="11" t="s">
        <v>177</v>
      </c>
      <c r="C144" s="11"/>
      <c r="D144" s="10"/>
      <c r="E144" s="61"/>
      <c r="F144" s="61"/>
      <c r="G144" s="10"/>
      <c r="H144" s="10"/>
    </row>
    <row r="145" spans="1:8" ht="26" x14ac:dyDescent="0.35">
      <c r="A145" s="5" t="s">
        <v>178</v>
      </c>
      <c r="B145" s="50" t="s">
        <v>312</v>
      </c>
      <c r="C145" s="51" t="s">
        <v>444</v>
      </c>
      <c r="D145" s="53" t="str">
        <f>IF($C$5="Poder Executivo","Essencial","Não se aplica")</f>
        <v>Não se aplica</v>
      </c>
      <c r="E145" s="24"/>
      <c r="F145" s="24">
        <f>IF(AND(D145="Essencial",E145="SIM"),3,IF(AND(D145="Obrigatória",E145="SIM"),2,IF(AND(D145="Recomendada",E145="SIM"),1,0)))</f>
        <v>0</v>
      </c>
      <c r="G145" s="24"/>
      <c r="H145" s="24"/>
    </row>
    <row r="146" spans="1:8" x14ac:dyDescent="0.35">
      <c r="A146" s="5" t="s">
        <v>316</v>
      </c>
      <c r="B146" s="50" t="s">
        <v>313</v>
      </c>
      <c r="C146" s="24" t="s">
        <v>414</v>
      </c>
      <c r="D146" s="53" t="str">
        <f>IF($C$5="Poder Executivo","Essencial","Não se aplica")</f>
        <v>Não se aplica</v>
      </c>
      <c r="E146" s="24"/>
      <c r="F146" s="24">
        <f>IF(AND(D146="Essencial",E146="SIM"),3,IF(AND(D146="Obrigatória",E146="SIM"),2,IF(AND(D146="Recomendada",E146="SIM"),1,0)))</f>
        <v>0</v>
      </c>
      <c r="G146" s="24"/>
      <c r="H146" s="24"/>
    </row>
    <row r="147" spans="1:8" ht="26" x14ac:dyDescent="0.35">
      <c r="A147" s="5" t="s">
        <v>179</v>
      </c>
      <c r="B147" s="50" t="s">
        <v>314</v>
      </c>
      <c r="C147" s="51" t="s">
        <v>441</v>
      </c>
      <c r="D147" s="53" t="str">
        <f>IF($C$5="Poder Executivo","Essencial","Não se aplica")</f>
        <v>Não se aplica</v>
      </c>
      <c r="E147" s="24"/>
      <c r="F147" s="24">
        <f>IF(AND(D147="Essencial",E147="SIM"),3,IF(AND(D147="Obrigatória",E147="SIM"),2,IF(AND(D147="Recomendada",E147="SIM"),1,0)))</f>
        <v>0</v>
      </c>
      <c r="G147" s="24"/>
      <c r="H147" s="24"/>
    </row>
    <row r="148" spans="1:8" ht="39" x14ac:dyDescent="0.35">
      <c r="A148" s="5" t="s">
        <v>180</v>
      </c>
      <c r="B148" s="50" t="s">
        <v>315</v>
      </c>
      <c r="C148" s="24" t="s">
        <v>419</v>
      </c>
      <c r="D148" s="53" t="str">
        <f>IF($C$5="Poder Executivo","Obrigatória","Não se aplica")</f>
        <v>Não se aplica</v>
      </c>
      <c r="E148" s="24"/>
      <c r="F148" s="24">
        <f>IF(AND(D148="Essencial",E148="SIM"),3,IF(AND(D148="Obrigatória",E148="SIM"),2,IF(AND(D148="Recomendada",E148="SIM"),1,0)))</f>
        <v>0</v>
      </c>
      <c r="G148" s="24"/>
      <c r="H148" s="24"/>
    </row>
    <row r="149" spans="1:8" x14ac:dyDescent="0.35">
      <c r="A149" s="10" t="s">
        <v>181</v>
      </c>
      <c r="B149" s="11" t="s">
        <v>155</v>
      </c>
      <c r="C149" s="11"/>
      <c r="D149" s="10"/>
      <c r="E149" s="61"/>
      <c r="F149" s="61"/>
      <c r="G149" s="10"/>
      <c r="H149" s="10"/>
    </row>
    <row r="150" spans="1:8" x14ac:dyDescent="0.35">
      <c r="A150" s="5" t="s">
        <v>182</v>
      </c>
      <c r="B150" s="50" t="s">
        <v>183</v>
      </c>
      <c r="C150" s="51" t="s">
        <v>442</v>
      </c>
      <c r="D150" s="53" t="str">
        <f t="shared" ref="D150:D157" si="10">IF($C$5="Poder Executivo","Obrigatória","Não se aplica")</f>
        <v>Não se aplica</v>
      </c>
      <c r="E150" s="24"/>
      <c r="F150" s="24">
        <f t="shared" ref="F150:F157" si="11">IF(AND(D150="Essencial",E150="SIM"),3,IF(AND(D150="Obrigatória",E150="SIM"),2,IF(AND(D150="Recomendada",E150="SIM"),1,0)))</f>
        <v>0</v>
      </c>
      <c r="G150" s="24"/>
      <c r="H150" s="24"/>
    </row>
    <row r="151" spans="1:8" ht="26" x14ac:dyDescent="0.35">
      <c r="A151" s="5" t="s">
        <v>184</v>
      </c>
      <c r="B151" s="50" t="s">
        <v>317</v>
      </c>
      <c r="C151" s="24" t="s">
        <v>414</v>
      </c>
      <c r="D151" s="53" t="str">
        <f t="shared" si="10"/>
        <v>Não se aplica</v>
      </c>
      <c r="E151" s="24"/>
      <c r="F151" s="24">
        <f t="shared" si="11"/>
        <v>0</v>
      </c>
      <c r="G151" s="24"/>
      <c r="H151" s="24"/>
    </row>
    <row r="152" spans="1:8" ht="26" x14ac:dyDescent="0.35">
      <c r="A152" s="5" t="s">
        <v>186</v>
      </c>
      <c r="B152" s="50" t="s">
        <v>318</v>
      </c>
      <c r="C152" s="51" t="s">
        <v>441</v>
      </c>
      <c r="D152" s="53" t="str">
        <f t="shared" si="10"/>
        <v>Não se aplica</v>
      </c>
      <c r="E152" s="24"/>
      <c r="F152" s="24">
        <f t="shared" si="11"/>
        <v>0</v>
      </c>
      <c r="G152" s="24"/>
      <c r="H152" s="24"/>
    </row>
    <row r="153" spans="1:8" ht="26" x14ac:dyDescent="0.35">
      <c r="A153" s="5" t="s">
        <v>187</v>
      </c>
      <c r="B153" s="50" t="s">
        <v>319</v>
      </c>
      <c r="C153" s="24" t="s">
        <v>415</v>
      </c>
      <c r="D153" s="53" t="str">
        <f t="shared" si="10"/>
        <v>Não se aplica</v>
      </c>
      <c r="E153" s="24"/>
      <c r="F153" s="24">
        <f t="shared" si="11"/>
        <v>0</v>
      </c>
      <c r="G153" s="24"/>
      <c r="H153" s="24"/>
    </row>
    <row r="154" spans="1:8" ht="39" x14ac:dyDescent="0.35">
      <c r="A154" s="5" t="s">
        <v>321</v>
      </c>
      <c r="B154" s="50" t="s">
        <v>320</v>
      </c>
      <c r="C154" s="24" t="s">
        <v>419</v>
      </c>
      <c r="D154" s="53" t="str">
        <f t="shared" si="10"/>
        <v>Não se aplica</v>
      </c>
      <c r="E154" s="24"/>
      <c r="F154" s="24">
        <f t="shared" si="11"/>
        <v>0</v>
      </c>
      <c r="G154" s="24"/>
      <c r="H154" s="24"/>
    </row>
    <row r="155" spans="1:8" ht="15" customHeight="1" x14ac:dyDescent="0.35">
      <c r="A155" s="5" t="s">
        <v>322</v>
      </c>
      <c r="B155" s="50" t="s">
        <v>185</v>
      </c>
      <c r="C155" s="69" t="s">
        <v>446</v>
      </c>
      <c r="D155" s="53" t="str">
        <f t="shared" si="10"/>
        <v>Não se aplica</v>
      </c>
      <c r="E155" s="24"/>
      <c r="F155" s="24">
        <f t="shared" si="11"/>
        <v>0</v>
      </c>
      <c r="G155" s="24"/>
      <c r="H155" s="24"/>
    </row>
    <row r="156" spans="1:8" x14ac:dyDescent="0.35">
      <c r="A156" s="5" t="s">
        <v>323</v>
      </c>
      <c r="B156" s="50" t="s">
        <v>400</v>
      </c>
      <c r="C156" s="70"/>
      <c r="D156" s="53" t="str">
        <f t="shared" si="10"/>
        <v>Não se aplica</v>
      </c>
      <c r="E156" s="24"/>
      <c r="F156" s="24">
        <f t="shared" si="11"/>
        <v>0</v>
      </c>
      <c r="G156" s="24"/>
      <c r="H156" s="24"/>
    </row>
    <row r="157" spans="1:8" x14ac:dyDescent="0.35">
      <c r="A157" s="5" t="s">
        <v>324</v>
      </c>
      <c r="B157" s="50" t="s">
        <v>188</v>
      </c>
      <c r="C157" s="71"/>
      <c r="D157" s="53" t="str">
        <f t="shared" si="10"/>
        <v>Não se aplica</v>
      </c>
      <c r="E157" s="24"/>
      <c r="F157" s="24">
        <f t="shared" si="11"/>
        <v>0</v>
      </c>
      <c r="G157" s="24"/>
      <c r="H157" s="24"/>
    </row>
    <row r="158" spans="1:8" x14ac:dyDescent="0.35">
      <c r="A158" s="38"/>
      <c r="B158" s="28" t="s">
        <v>402</v>
      </c>
      <c r="C158" s="28"/>
      <c r="D158" s="42"/>
      <c r="E158" s="62"/>
      <c r="F158" s="62"/>
      <c r="G158" s="41"/>
      <c r="H158" s="41"/>
    </row>
    <row r="159" spans="1:8" ht="25.5" customHeight="1" x14ac:dyDescent="0.35">
      <c r="A159" s="5" t="s">
        <v>189</v>
      </c>
      <c r="B159" s="50" t="s">
        <v>325</v>
      </c>
      <c r="C159" s="69" t="s">
        <v>443</v>
      </c>
      <c r="D159" s="53" t="str">
        <f>IF($C$5="Poder Legislativo","Obrigatória","Não se aplica")</f>
        <v>Não se aplica</v>
      </c>
      <c r="E159" s="24"/>
      <c r="F159" s="24">
        <f t="shared" ref="F159:F178" si="12">IF(AND(D159="Essencial",E159="SIM"),3,IF(AND(D159="Obrigatória",E159="SIM"),2,IF(AND(D159="Recomendada",E159="SIM"),1,0)))</f>
        <v>0</v>
      </c>
      <c r="G159" s="24"/>
      <c r="H159" s="24"/>
    </row>
    <row r="160" spans="1:8" ht="39" x14ac:dyDescent="0.35">
      <c r="A160" s="5" t="s">
        <v>191</v>
      </c>
      <c r="B160" s="50" t="s">
        <v>463</v>
      </c>
      <c r="C160" s="70"/>
      <c r="D160" s="53" t="str">
        <f>IF($C$5="Poder Legislativo","Obrigatória","Não se aplica")</f>
        <v>Não se aplica</v>
      </c>
      <c r="E160" s="24"/>
      <c r="F160" s="24">
        <f t="shared" si="12"/>
        <v>0</v>
      </c>
      <c r="G160" s="24"/>
      <c r="H160" s="24"/>
    </row>
    <row r="161" spans="1:8" ht="39" x14ac:dyDescent="0.35">
      <c r="A161" s="5" t="s">
        <v>192</v>
      </c>
      <c r="B161" s="50" t="s">
        <v>326</v>
      </c>
      <c r="C161" s="71"/>
      <c r="D161" s="53" t="str">
        <f>IF($C$5="Poder Legislativo","Obrigatória","Não se aplica")</f>
        <v>Não se aplica</v>
      </c>
      <c r="E161" s="24"/>
      <c r="F161" s="24">
        <f t="shared" si="12"/>
        <v>0</v>
      </c>
      <c r="G161" s="24"/>
      <c r="H161" s="24"/>
    </row>
    <row r="162" spans="1:8" ht="26" x14ac:dyDescent="0.35">
      <c r="A162" s="5" t="s">
        <v>190</v>
      </c>
      <c r="B162" s="50" t="s">
        <v>327</v>
      </c>
      <c r="C162" s="69" t="s">
        <v>447</v>
      </c>
      <c r="D162" s="53" t="str">
        <f>IF($C$5="Poder Legislativo","Recomendada","Não se aplica")</f>
        <v>Não se aplica</v>
      </c>
      <c r="E162" s="24"/>
      <c r="F162" s="24">
        <f t="shared" si="12"/>
        <v>0</v>
      </c>
      <c r="G162" s="24"/>
      <c r="H162" s="24"/>
    </row>
    <row r="163" spans="1:8" ht="26" x14ac:dyDescent="0.35">
      <c r="A163" s="5" t="s">
        <v>194</v>
      </c>
      <c r="B163" s="50" t="s">
        <v>328</v>
      </c>
      <c r="C163" s="70"/>
      <c r="D163" s="53" t="str">
        <f>IF($C$5="Poder Legislativo","Recomendada","Não se aplica")</f>
        <v>Não se aplica</v>
      </c>
      <c r="E163" s="24"/>
      <c r="F163" s="24">
        <f t="shared" si="12"/>
        <v>0</v>
      </c>
      <c r="G163" s="24"/>
      <c r="H163" s="24"/>
    </row>
    <row r="164" spans="1:8" ht="39" x14ac:dyDescent="0.35">
      <c r="A164" s="5" t="s">
        <v>195</v>
      </c>
      <c r="B164" s="50" t="s">
        <v>329</v>
      </c>
      <c r="C164" s="70"/>
      <c r="D164" s="53" t="str">
        <f>IF($C$5="Poder Legislativo","Recomendada","Não se aplica")</f>
        <v>Não se aplica</v>
      </c>
      <c r="E164" s="24"/>
      <c r="F164" s="24">
        <f t="shared" si="12"/>
        <v>0</v>
      </c>
      <c r="G164" s="24"/>
      <c r="H164" s="24"/>
    </row>
    <row r="165" spans="1:8" ht="26" x14ac:dyDescent="0.35">
      <c r="A165" s="5" t="s">
        <v>196</v>
      </c>
      <c r="B165" s="50" t="s">
        <v>330</v>
      </c>
      <c r="C165" s="70"/>
      <c r="D165" s="53" t="str">
        <f>IF($C$5="Poder Legislativo","Recomendada","Não se aplica")</f>
        <v>Não se aplica</v>
      </c>
      <c r="E165" s="24"/>
      <c r="F165" s="24">
        <f t="shared" si="12"/>
        <v>0</v>
      </c>
      <c r="G165" s="24"/>
      <c r="H165" s="24"/>
    </row>
    <row r="166" spans="1:8" x14ac:dyDescent="0.35">
      <c r="A166" s="5" t="s">
        <v>197</v>
      </c>
      <c r="B166" s="50" t="s">
        <v>193</v>
      </c>
      <c r="C166" s="70"/>
      <c r="D166" s="53" t="str">
        <f t="shared" ref="D166:D171" si="13">IF($C$5="Poder Legislativo","Obrigatória","Não se aplica")</f>
        <v>Não se aplica</v>
      </c>
      <c r="E166" s="24"/>
      <c r="F166" s="24">
        <f t="shared" si="12"/>
        <v>0</v>
      </c>
      <c r="G166" s="24"/>
      <c r="H166" s="24"/>
    </row>
    <row r="167" spans="1:8" ht="39" x14ac:dyDescent="0.35">
      <c r="A167" s="5" t="s">
        <v>198</v>
      </c>
      <c r="B167" s="50" t="s">
        <v>331</v>
      </c>
      <c r="C167" s="70"/>
      <c r="D167" s="53" t="str">
        <f t="shared" si="13"/>
        <v>Não se aplica</v>
      </c>
      <c r="E167" s="24"/>
      <c r="F167" s="24">
        <f t="shared" si="12"/>
        <v>0</v>
      </c>
      <c r="G167" s="24"/>
      <c r="H167" s="24"/>
    </row>
    <row r="168" spans="1:8" ht="52" x14ac:dyDescent="0.35">
      <c r="A168" s="5" t="s">
        <v>199</v>
      </c>
      <c r="B168" s="50" t="s">
        <v>464</v>
      </c>
      <c r="C168" s="71"/>
      <c r="D168" s="53" t="str">
        <f t="shared" si="13"/>
        <v>Não se aplica</v>
      </c>
      <c r="E168" s="24"/>
      <c r="F168" s="24">
        <f t="shared" si="12"/>
        <v>0</v>
      </c>
      <c r="G168" s="24"/>
      <c r="H168" s="24"/>
    </row>
    <row r="169" spans="1:8" ht="39" x14ac:dyDescent="0.35">
      <c r="A169" s="5" t="s">
        <v>233</v>
      </c>
      <c r="B169" s="50" t="s">
        <v>332</v>
      </c>
      <c r="C169" s="24" t="s">
        <v>419</v>
      </c>
      <c r="D169" s="53" t="str">
        <f t="shared" si="13"/>
        <v>Não se aplica</v>
      </c>
      <c r="E169" s="24"/>
      <c r="F169" s="24">
        <f t="shared" si="12"/>
        <v>0</v>
      </c>
      <c r="G169" s="24"/>
      <c r="H169" s="24"/>
    </row>
    <row r="170" spans="1:8" ht="52" x14ac:dyDescent="0.35">
      <c r="A170" s="5" t="s">
        <v>227</v>
      </c>
      <c r="B170" s="50" t="s">
        <v>333</v>
      </c>
      <c r="C170" s="69" t="s">
        <v>448</v>
      </c>
      <c r="D170" s="53" t="str">
        <f t="shared" si="13"/>
        <v>Não se aplica</v>
      </c>
      <c r="E170" s="24"/>
      <c r="F170" s="24">
        <f t="shared" si="12"/>
        <v>0</v>
      </c>
      <c r="G170" s="24"/>
      <c r="H170" s="24"/>
    </row>
    <row r="171" spans="1:8" x14ac:dyDescent="0.35">
      <c r="A171" s="5" t="s">
        <v>228</v>
      </c>
      <c r="B171" s="50" t="s">
        <v>334</v>
      </c>
      <c r="C171" s="70"/>
      <c r="D171" s="53" t="str">
        <f t="shared" si="13"/>
        <v>Não se aplica</v>
      </c>
      <c r="E171" s="24"/>
      <c r="F171" s="24">
        <f t="shared" si="12"/>
        <v>0</v>
      </c>
      <c r="G171" s="24"/>
      <c r="H171" s="24"/>
    </row>
    <row r="172" spans="1:8" ht="39" x14ac:dyDescent="0.35">
      <c r="A172" s="5" t="s">
        <v>229</v>
      </c>
      <c r="B172" s="50" t="s">
        <v>335</v>
      </c>
      <c r="C172" s="70"/>
      <c r="D172" s="53" t="str">
        <f t="shared" ref="D172:D177" si="14">IF($C$5="Poder Legislativo","Recomendada","Não se aplica")</f>
        <v>Não se aplica</v>
      </c>
      <c r="E172" s="24"/>
      <c r="F172" s="24">
        <f t="shared" si="12"/>
        <v>0</v>
      </c>
      <c r="G172" s="24"/>
      <c r="H172" s="24"/>
    </row>
    <row r="173" spans="1:8" ht="26" x14ac:dyDescent="0.35">
      <c r="A173" s="5" t="s">
        <v>364</v>
      </c>
      <c r="B173" s="50" t="s">
        <v>336</v>
      </c>
      <c r="C173" s="70"/>
      <c r="D173" s="53" t="str">
        <f t="shared" si="14"/>
        <v>Não se aplica</v>
      </c>
      <c r="E173" s="24"/>
      <c r="F173" s="24">
        <f t="shared" si="12"/>
        <v>0</v>
      </c>
      <c r="G173" s="24"/>
      <c r="H173" s="24"/>
    </row>
    <row r="174" spans="1:8" ht="26" x14ac:dyDescent="0.35">
      <c r="A174" s="5" t="s">
        <v>365</v>
      </c>
      <c r="B174" s="50" t="s">
        <v>337</v>
      </c>
      <c r="C174" s="70"/>
      <c r="D174" s="53" t="str">
        <f t="shared" si="14"/>
        <v>Não se aplica</v>
      </c>
      <c r="E174" s="24"/>
      <c r="F174" s="24">
        <f t="shared" si="12"/>
        <v>0</v>
      </c>
      <c r="G174" s="24"/>
      <c r="H174" s="24"/>
    </row>
    <row r="175" spans="1:8" ht="52.5" x14ac:dyDescent="0.35">
      <c r="A175" s="5" t="s">
        <v>366</v>
      </c>
      <c r="B175" s="50" t="s">
        <v>201</v>
      </c>
      <c r="C175" s="52" t="s">
        <v>449</v>
      </c>
      <c r="D175" s="53" t="str">
        <f t="shared" si="14"/>
        <v>Não se aplica</v>
      </c>
      <c r="E175" s="24"/>
      <c r="F175" s="24">
        <f t="shared" si="12"/>
        <v>0</v>
      </c>
      <c r="G175" s="24"/>
      <c r="H175" s="24"/>
    </row>
    <row r="176" spans="1:8" ht="39" x14ac:dyDescent="0.35">
      <c r="A176" s="5" t="s">
        <v>367</v>
      </c>
      <c r="B176" s="50" t="s">
        <v>338</v>
      </c>
      <c r="C176" s="24" t="s">
        <v>419</v>
      </c>
      <c r="D176" s="53" t="str">
        <f t="shared" si="14"/>
        <v>Não se aplica</v>
      </c>
      <c r="E176" s="24"/>
      <c r="F176" s="24">
        <f t="shared" si="12"/>
        <v>0</v>
      </c>
      <c r="G176" s="24"/>
      <c r="H176" s="24"/>
    </row>
    <row r="177" spans="1:8" ht="26" x14ac:dyDescent="0.35">
      <c r="A177" s="5" t="s">
        <v>368</v>
      </c>
      <c r="B177" s="50" t="s">
        <v>339</v>
      </c>
      <c r="C177" s="51" t="s">
        <v>441</v>
      </c>
      <c r="D177" s="53" t="str">
        <f t="shared" si="14"/>
        <v>Não se aplica</v>
      </c>
      <c r="E177" s="24"/>
      <c r="F177" s="24">
        <f t="shared" si="12"/>
        <v>0</v>
      </c>
      <c r="G177" s="24"/>
      <c r="H177" s="24"/>
    </row>
    <row r="178" spans="1:8" ht="65" x14ac:dyDescent="0.35">
      <c r="A178" s="5" t="s">
        <v>369</v>
      </c>
      <c r="B178" s="50" t="s">
        <v>340</v>
      </c>
      <c r="C178" s="24" t="s">
        <v>450</v>
      </c>
      <c r="D178" s="53" t="str">
        <f>IF($C$5="Poder Legislativo","Obrigatória","Não se aplica")</f>
        <v>Não se aplica</v>
      </c>
      <c r="E178" s="24"/>
      <c r="F178" s="24">
        <f t="shared" si="12"/>
        <v>0</v>
      </c>
      <c r="G178" s="24"/>
      <c r="H178" s="24"/>
    </row>
    <row r="179" spans="1:8" ht="14.5" customHeight="1" x14ac:dyDescent="0.35">
      <c r="A179" s="38"/>
      <c r="B179" s="28" t="s">
        <v>403</v>
      </c>
      <c r="C179" s="28"/>
      <c r="D179" s="42"/>
      <c r="E179" s="63"/>
      <c r="F179" s="63"/>
      <c r="G179" s="44"/>
      <c r="H179" s="44"/>
    </row>
    <row r="180" spans="1:8" ht="39" x14ac:dyDescent="0.35">
      <c r="A180" s="13" t="s">
        <v>200</v>
      </c>
      <c r="B180" s="50" t="s">
        <v>202</v>
      </c>
      <c r="C180" s="24" t="s">
        <v>451</v>
      </c>
      <c r="D180" s="53" t="str">
        <f>IF($C$5="Poder Judiciário","Obrigatória","Não se aplica")</f>
        <v>Não se aplica</v>
      </c>
      <c r="E180" s="24"/>
      <c r="F180" s="24">
        <f t="shared" ref="F180:F185" si="15">IF(AND(D180="Essencial",E180="SIM"),3,IF(AND(D180="Obrigatória",E180="SIM"),2,IF(AND(D180="Recomendada",E180="SIM"),1,0)))</f>
        <v>0</v>
      </c>
      <c r="G180" s="15"/>
      <c r="H180" s="15"/>
    </row>
    <row r="181" spans="1:8" ht="39" x14ac:dyDescent="0.35">
      <c r="A181" s="5" t="s">
        <v>370</v>
      </c>
      <c r="B181" s="50" t="s">
        <v>341</v>
      </c>
      <c r="C181" s="24" t="s">
        <v>452</v>
      </c>
      <c r="D181" s="53" t="str">
        <f>IF($C$5="Poder Judiciário","Obrigatória","Não se aplica")</f>
        <v>Não se aplica</v>
      </c>
      <c r="E181" s="24"/>
      <c r="F181" s="24">
        <f t="shared" si="15"/>
        <v>0</v>
      </c>
      <c r="G181" s="24"/>
      <c r="H181" s="24"/>
    </row>
    <row r="182" spans="1:8" ht="52" x14ac:dyDescent="0.35">
      <c r="A182" s="13" t="s">
        <v>371</v>
      </c>
      <c r="B182" s="50" t="s">
        <v>342</v>
      </c>
      <c r="C182" s="24" t="s">
        <v>453</v>
      </c>
      <c r="D182" s="53" t="str">
        <f>IF($C$5="Poder Judiciário","Obrigatória","Não se aplica")</f>
        <v>Não se aplica</v>
      </c>
      <c r="E182" s="24"/>
      <c r="F182" s="24">
        <f t="shared" si="15"/>
        <v>0</v>
      </c>
      <c r="G182" s="24"/>
      <c r="H182" s="24"/>
    </row>
    <row r="183" spans="1:8" ht="26" x14ac:dyDescent="0.35">
      <c r="A183" s="5" t="s">
        <v>372</v>
      </c>
      <c r="B183" s="50" t="s">
        <v>343</v>
      </c>
      <c r="C183" s="82" t="s">
        <v>457</v>
      </c>
      <c r="D183" s="53" t="str">
        <f>IF($C$5="Poder Judiciário","Obrigatória","Não se aplica")</f>
        <v>Não se aplica</v>
      </c>
      <c r="E183" s="24"/>
      <c r="F183" s="24">
        <f t="shared" si="15"/>
        <v>0</v>
      </c>
      <c r="G183" s="24"/>
      <c r="H183" s="24"/>
    </row>
    <row r="184" spans="1:8" ht="38.25" customHeight="1" x14ac:dyDescent="0.35">
      <c r="A184" s="13" t="s">
        <v>373</v>
      </c>
      <c r="B184" s="50" t="s">
        <v>207</v>
      </c>
      <c r="C184" s="84"/>
      <c r="D184" s="53" t="str">
        <f>IF($C$5="Poder Judiciário","Obrigatória","Não se aplica")</f>
        <v>Não se aplica</v>
      </c>
      <c r="E184" s="24"/>
      <c r="F184" s="24">
        <f t="shared" si="15"/>
        <v>0</v>
      </c>
      <c r="G184" s="24"/>
      <c r="H184" s="24"/>
    </row>
    <row r="185" spans="1:8" ht="39" x14ac:dyDescent="0.35">
      <c r="A185" s="5" t="s">
        <v>374</v>
      </c>
      <c r="B185" s="50" t="s">
        <v>465</v>
      </c>
      <c r="C185" s="51" t="s">
        <v>429</v>
      </c>
      <c r="D185" s="53" t="str">
        <f>IF($C$5="Poder Judiciário","Recomendada","Não se aplica")</f>
        <v>Não se aplica</v>
      </c>
      <c r="E185" s="24"/>
      <c r="F185" s="24">
        <f t="shared" si="15"/>
        <v>0</v>
      </c>
      <c r="G185" s="24"/>
      <c r="H185" s="24"/>
    </row>
    <row r="186" spans="1:8" ht="14.5" customHeight="1" x14ac:dyDescent="0.35">
      <c r="A186" s="38"/>
      <c r="B186" s="28" t="s">
        <v>404</v>
      </c>
      <c r="C186" s="28"/>
      <c r="D186" s="40"/>
      <c r="E186" s="63"/>
      <c r="F186" s="63"/>
      <c r="G186" s="43"/>
      <c r="H186" s="43"/>
    </row>
    <row r="187" spans="1:8" ht="39" x14ac:dyDescent="0.35">
      <c r="A187" s="5" t="s">
        <v>203</v>
      </c>
      <c r="B187" s="50" t="s">
        <v>202</v>
      </c>
      <c r="C187" s="24" t="s">
        <v>454</v>
      </c>
      <c r="D187" s="53" t="str">
        <f>IF($C$5="Tribunal de Contas","Obrigatória","Não se aplica")</f>
        <v>Não se aplica</v>
      </c>
      <c r="E187" s="24"/>
      <c r="F187" s="24">
        <f t="shared" ref="F187:F207" si="16">IF(AND(D187="Essencial",E187="SIM"),3,IF(AND(D187="Obrigatória",E187="SIM"),2,IF(AND(D187="Recomendada",E187="SIM"),1,0)))</f>
        <v>0</v>
      </c>
      <c r="G187" s="24"/>
      <c r="H187" s="24"/>
    </row>
    <row r="188" spans="1:8" ht="39" x14ac:dyDescent="0.35">
      <c r="A188" s="5" t="s">
        <v>205</v>
      </c>
      <c r="B188" s="50" t="s">
        <v>341</v>
      </c>
      <c r="C188" s="24" t="s">
        <v>455</v>
      </c>
      <c r="D188" s="53" t="str">
        <f>IF($C$5="Tribunal de Contas","Obrigatória","Não se aplica")</f>
        <v>Não se aplica</v>
      </c>
      <c r="E188" s="24"/>
      <c r="F188" s="24">
        <f t="shared" si="16"/>
        <v>0</v>
      </c>
      <c r="G188" s="24"/>
      <c r="H188" s="24"/>
    </row>
    <row r="189" spans="1:8" ht="26" x14ac:dyDescent="0.35">
      <c r="A189" s="5" t="s">
        <v>206</v>
      </c>
      <c r="B189" s="50" t="s">
        <v>342</v>
      </c>
      <c r="C189" s="24" t="s">
        <v>455</v>
      </c>
      <c r="D189" s="53" t="str">
        <f>IF($C$5="Tribunal de Contas","Obrigatória","Não se aplica")</f>
        <v>Não se aplica</v>
      </c>
      <c r="E189" s="24"/>
      <c r="F189" s="24">
        <f t="shared" si="16"/>
        <v>0</v>
      </c>
      <c r="G189" s="25"/>
      <c r="H189" s="25"/>
    </row>
    <row r="190" spans="1:8" ht="26" x14ac:dyDescent="0.35">
      <c r="A190" s="5" t="s">
        <v>204</v>
      </c>
      <c r="B190" s="50" t="s">
        <v>343</v>
      </c>
      <c r="C190" s="69" t="s">
        <v>456</v>
      </c>
      <c r="D190" s="53" t="str">
        <f>IF($C$5="Tribunal de Contas","Obrigatória","Não se aplica")</f>
        <v>Não se aplica</v>
      </c>
      <c r="E190" s="24"/>
      <c r="F190" s="24">
        <f t="shared" si="16"/>
        <v>0</v>
      </c>
      <c r="G190" s="24"/>
      <c r="H190" s="24"/>
    </row>
    <row r="191" spans="1:8" ht="26" x14ac:dyDescent="0.35">
      <c r="A191" s="5" t="s">
        <v>230</v>
      </c>
      <c r="B191" s="50" t="s">
        <v>207</v>
      </c>
      <c r="C191" s="70"/>
      <c r="D191" s="53" t="str">
        <f t="shared" ref="D191:D207" si="17">IF($C$5="Tribunal de Contas","Recomendada","Não se aplica")</f>
        <v>Não se aplica</v>
      </c>
      <c r="E191" s="24"/>
      <c r="F191" s="24">
        <f t="shared" si="16"/>
        <v>0</v>
      </c>
      <c r="G191" s="24"/>
      <c r="H191" s="24"/>
    </row>
    <row r="192" spans="1:8" ht="39" x14ac:dyDescent="0.35">
      <c r="A192" s="5" t="s">
        <v>231</v>
      </c>
      <c r="B192" s="50" t="s">
        <v>465</v>
      </c>
      <c r="C192" s="70"/>
      <c r="D192" s="53" t="str">
        <f t="shared" si="17"/>
        <v>Não se aplica</v>
      </c>
      <c r="E192" s="24"/>
      <c r="F192" s="24">
        <f t="shared" si="16"/>
        <v>0</v>
      </c>
      <c r="G192" s="24"/>
      <c r="H192" s="24"/>
    </row>
    <row r="193" spans="1:8" x14ac:dyDescent="0.35">
      <c r="A193" s="5" t="s">
        <v>232</v>
      </c>
      <c r="B193" s="50" t="s">
        <v>214</v>
      </c>
      <c r="C193" s="70"/>
      <c r="D193" s="53" t="str">
        <f t="shared" si="17"/>
        <v>Não se aplica</v>
      </c>
      <c r="E193" s="24"/>
      <c r="F193" s="24">
        <f t="shared" si="16"/>
        <v>0</v>
      </c>
      <c r="G193" s="24"/>
      <c r="H193" s="24"/>
    </row>
    <row r="194" spans="1:8" x14ac:dyDescent="0.35">
      <c r="A194" s="5" t="s">
        <v>375</v>
      </c>
      <c r="B194" s="50" t="s">
        <v>344</v>
      </c>
      <c r="C194" s="70"/>
      <c r="D194" s="53" t="str">
        <f t="shared" si="17"/>
        <v>Não se aplica</v>
      </c>
      <c r="E194" s="24"/>
      <c r="F194" s="24">
        <f t="shared" si="16"/>
        <v>0</v>
      </c>
      <c r="G194" s="24"/>
      <c r="H194" s="24"/>
    </row>
    <row r="195" spans="1:8" ht="26" x14ac:dyDescent="0.35">
      <c r="A195" s="5" t="s">
        <v>376</v>
      </c>
      <c r="B195" s="50" t="s">
        <v>466</v>
      </c>
      <c r="C195" s="70"/>
      <c r="D195" s="53" t="str">
        <f t="shared" si="17"/>
        <v>Não se aplica</v>
      </c>
      <c r="E195" s="24"/>
      <c r="F195" s="24">
        <f t="shared" si="16"/>
        <v>0</v>
      </c>
      <c r="G195" s="24"/>
      <c r="H195" s="24"/>
    </row>
    <row r="196" spans="1:8" ht="26" x14ac:dyDescent="0.35">
      <c r="A196" s="5" t="s">
        <v>377</v>
      </c>
      <c r="B196" s="50" t="s">
        <v>345</v>
      </c>
      <c r="C196" s="70"/>
      <c r="D196" s="53" t="str">
        <f t="shared" si="17"/>
        <v>Não se aplica</v>
      </c>
      <c r="E196" s="24"/>
      <c r="F196" s="24">
        <f t="shared" si="16"/>
        <v>0</v>
      </c>
      <c r="G196" s="24"/>
      <c r="H196" s="24"/>
    </row>
    <row r="197" spans="1:8" x14ac:dyDescent="0.35">
      <c r="A197" s="5" t="s">
        <v>378</v>
      </c>
      <c r="B197" s="50" t="s">
        <v>217</v>
      </c>
      <c r="C197" s="71"/>
      <c r="D197" s="53" t="str">
        <f t="shared" si="17"/>
        <v>Não se aplica</v>
      </c>
      <c r="E197" s="24"/>
      <c r="F197" s="24">
        <f t="shared" si="16"/>
        <v>0</v>
      </c>
      <c r="G197" s="24"/>
      <c r="H197" s="24"/>
    </row>
    <row r="198" spans="1:8" ht="39" x14ac:dyDescent="0.35">
      <c r="A198" s="5" t="s">
        <v>379</v>
      </c>
      <c r="B198" s="50" t="s">
        <v>346</v>
      </c>
      <c r="C198" s="69" t="s">
        <v>462</v>
      </c>
      <c r="D198" s="53" t="str">
        <f t="shared" si="17"/>
        <v>Não se aplica</v>
      </c>
      <c r="E198" s="24"/>
      <c r="F198" s="24">
        <f t="shared" si="16"/>
        <v>0</v>
      </c>
      <c r="G198" s="24"/>
      <c r="H198" s="24"/>
    </row>
    <row r="199" spans="1:8" ht="26" x14ac:dyDescent="0.35">
      <c r="A199" s="5" t="s">
        <v>380</v>
      </c>
      <c r="B199" s="50" t="s">
        <v>347</v>
      </c>
      <c r="C199" s="70"/>
      <c r="D199" s="53" t="str">
        <f t="shared" si="17"/>
        <v>Não se aplica</v>
      </c>
      <c r="E199" s="24"/>
      <c r="F199" s="24">
        <f t="shared" si="16"/>
        <v>0</v>
      </c>
      <c r="G199" s="24"/>
      <c r="H199" s="24"/>
    </row>
    <row r="200" spans="1:8" ht="26" x14ac:dyDescent="0.35">
      <c r="A200" s="5" t="s">
        <v>381</v>
      </c>
      <c r="B200" s="50" t="s">
        <v>348</v>
      </c>
      <c r="C200" s="70"/>
      <c r="D200" s="53" t="str">
        <f t="shared" si="17"/>
        <v>Não se aplica</v>
      </c>
      <c r="E200" s="24"/>
      <c r="F200" s="24">
        <f t="shared" si="16"/>
        <v>0</v>
      </c>
      <c r="G200" s="24"/>
      <c r="H200" s="24"/>
    </row>
    <row r="201" spans="1:8" ht="26" x14ac:dyDescent="0.35">
      <c r="A201" s="5" t="s">
        <v>382</v>
      </c>
      <c r="B201" s="50" t="s">
        <v>349</v>
      </c>
      <c r="C201" s="70"/>
      <c r="D201" s="53" t="str">
        <f t="shared" si="17"/>
        <v>Não se aplica</v>
      </c>
      <c r="E201" s="24"/>
      <c r="F201" s="24">
        <f t="shared" si="16"/>
        <v>0</v>
      </c>
      <c r="G201" s="24"/>
      <c r="H201" s="24"/>
    </row>
    <row r="202" spans="1:8" ht="26" x14ac:dyDescent="0.35">
      <c r="A202" s="5" t="s">
        <v>383</v>
      </c>
      <c r="B202" s="50" t="s">
        <v>467</v>
      </c>
      <c r="C202" s="71"/>
      <c r="D202" s="53" t="str">
        <f t="shared" si="17"/>
        <v>Não se aplica</v>
      </c>
      <c r="E202" s="24"/>
      <c r="F202" s="24">
        <f t="shared" si="16"/>
        <v>0</v>
      </c>
      <c r="G202" s="24"/>
      <c r="H202" s="24"/>
    </row>
    <row r="203" spans="1:8" ht="52" x14ac:dyDescent="0.35">
      <c r="A203" s="5" t="s">
        <v>384</v>
      </c>
      <c r="B203" s="50" t="s">
        <v>350</v>
      </c>
      <c r="C203" s="51" t="s">
        <v>458</v>
      </c>
      <c r="D203" s="53" t="str">
        <f t="shared" si="17"/>
        <v>Não se aplica</v>
      </c>
      <c r="E203" s="24"/>
      <c r="F203" s="24">
        <f t="shared" si="16"/>
        <v>0</v>
      </c>
      <c r="G203" s="24"/>
      <c r="H203" s="24"/>
    </row>
    <row r="204" spans="1:8" ht="39" x14ac:dyDescent="0.35">
      <c r="A204" s="5" t="s">
        <v>385</v>
      </c>
      <c r="B204" s="50" t="s">
        <v>351</v>
      </c>
      <c r="C204" s="51" t="s">
        <v>461</v>
      </c>
      <c r="D204" s="53" t="str">
        <f t="shared" si="17"/>
        <v>Não se aplica</v>
      </c>
      <c r="E204" s="24"/>
      <c r="F204" s="24">
        <f t="shared" si="16"/>
        <v>0</v>
      </c>
      <c r="G204" s="24"/>
      <c r="H204" s="24"/>
    </row>
    <row r="205" spans="1:8" ht="39" x14ac:dyDescent="0.35">
      <c r="A205" s="5" t="s">
        <v>386</v>
      </c>
      <c r="B205" s="50" t="s">
        <v>352</v>
      </c>
      <c r="C205" s="24" t="s">
        <v>419</v>
      </c>
      <c r="D205" s="53" t="str">
        <f t="shared" si="17"/>
        <v>Não se aplica</v>
      </c>
      <c r="E205" s="24"/>
      <c r="F205" s="24">
        <f t="shared" si="16"/>
        <v>0</v>
      </c>
      <c r="G205" s="24"/>
      <c r="H205" s="24"/>
    </row>
    <row r="206" spans="1:8" ht="26" x14ac:dyDescent="0.35">
      <c r="A206" s="5" t="s">
        <v>387</v>
      </c>
      <c r="B206" s="50" t="s">
        <v>353</v>
      </c>
      <c r="C206" s="51" t="s">
        <v>441</v>
      </c>
      <c r="D206" s="53" t="str">
        <f t="shared" si="17"/>
        <v>Não se aplica</v>
      </c>
      <c r="E206" s="24"/>
      <c r="F206" s="24">
        <f t="shared" si="16"/>
        <v>0</v>
      </c>
      <c r="G206" s="24"/>
      <c r="H206" s="24"/>
    </row>
    <row r="207" spans="1:8" ht="26" x14ac:dyDescent="0.35">
      <c r="A207" s="5" t="s">
        <v>388</v>
      </c>
      <c r="B207" s="50" t="s">
        <v>354</v>
      </c>
      <c r="C207" s="24" t="s">
        <v>415</v>
      </c>
      <c r="D207" s="53" t="str">
        <f t="shared" si="17"/>
        <v>Não se aplica</v>
      </c>
      <c r="E207" s="24"/>
      <c r="F207" s="24">
        <f t="shared" si="16"/>
        <v>0</v>
      </c>
      <c r="G207" s="24"/>
      <c r="H207" s="24"/>
    </row>
    <row r="208" spans="1:8" ht="14.5" customHeight="1" x14ac:dyDescent="0.35">
      <c r="A208" s="38"/>
      <c r="B208" s="28" t="s">
        <v>405</v>
      </c>
      <c r="C208" s="28"/>
      <c r="D208" s="40"/>
      <c r="E208" s="63"/>
      <c r="F208" s="63"/>
      <c r="G208" s="43"/>
      <c r="H208" s="43"/>
    </row>
    <row r="209" spans="1:8" x14ac:dyDescent="0.35">
      <c r="A209" s="18" t="s">
        <v>208</v>
      </c>
      <c r="B209" s="14" t="s">
        <v>2</v>
      </c>
      <c r="C209" s="14"/>
      <c r="D209" s="7"/>
      <c r="E209" s="58"/>
      <c r="F209" s="58"/>
      <c r="G209" s="7"/>
      <c r="H209" s="7"/>
    </row>
    <row r="210" spans="1:8" x14ac:dyDescent="0.35">
      <c r="A210" s="13" t="s">
        <v>209</v>
      </c>
      <c r="B210" s="50" t="s">
        <v>218</v>
      </c>
      <c r="C210" s="69" t="s">
        <v>460</v>
      </c>
      <c r="D210" s="53" t="str">
        <f>IF($C$5="Ministério Público","Obrigatória","Não se aplica")</f>
        <v>Não se aplica</v>
      </c>
      <c r="E210" s="24"/>
      <c r="F210" s="24">
        <f t="shared" ref="F210:F216" si="18">IF(AND(D210="Essencial",E210="SIM"),3,IF(AND(D210="Obrigatória",E210="SIM"),2,IF(AND(D210="Recomendada",E210="SIM"),1,0)))</f>
        <v>0</v>
      </c>
      <c r="G210" s="24"/>
      <c r="H210" s="24"/>
    </row>
    <row r="211" spans="1:8" ht="26" x14ac:dyDescent="0.35">
      <c r="A211" s="13" t="s">
        <v>211</v>
      </c>
      <c r="B211" s="50" t="s">
        <v>355</v>
      </c>
      <c r="C211" s="70"/>
      <c r="D211" s="53" t="str">
        <f>IF($C$5="Ministério Público","Obrigatória","Não se aplica")</f>
        <v>Não se aplica</v>
      </c>
      <c r="E211" s="24"/>
      <c r="F211" s="24">
        <f t="shared" si="18"/>
        <v>0</v>
      </c>
      <c r="G211" s="24"/>
      <c r="H211" s="24"/>
    </row>
    <row r="212" spans="1:8" ht="26" x14ac:dyDescent="0.35">
      <c r="A212" s="13" t="s">
        <v>212</v>
      </c>
      <c r="B212" s="50" t="s">
        <v>356</v>
      </c>
      <c r="C212" s="70"/>
      <c r="D212" s="53" t="str">
        <f>IF($C$5="Ministério Público","Obrigatória","Não se aplica")</f>
        <v>Não se aplica</v>
      </c>
      <c r="E212" s="24"/>
      <c r="F212" s="24">
        <f t="shared" si="18"/>
        <v>0</v>
      </c>
      <c r="G212" s="24"/>
      <c r="H212" s="24"/>
    </row>
    <row r="213" spans="1:8" ht="26" x14ac:dyDescent="0.35">
      <c r="A213" s="13" t="s">
        <v>213</v>
      </c>
      <c r="B213" s="50" t="s">
        <v>357</v>
      </c>
      <c r="C213" s="71"/>
      <c r="D213" s="53" t="str">
        <f>IF($C$5="Ministério Público","Obrigatória","Não se aplica")</f>
        <v>Não se aplica</v>
      </c>
      <c r="E213" s="24"/>
      <c r="F213" s="24">
        <f t="shared" si="18"/>
        <v>0</v>
      </c>
      <c r="G213" s="24"/>
      <c r="H213" s="24"/>
    </row>
    <row r="214" spans="1:8" ht="26" x14ac:dyDescent="0.35">
      <c r="A214" s="13" t="s">
        <v>215</v>
      </c>
      <c r="B214" s="50" t="s">
        <v>358</v>
      </c>
      <c r="C214" s="51" t="s">
        <v>441</v>
      </c>
      <c r="D214" s="53" t="str">
        <f>IF($C$5="Ministério Público","Recomendada","Não se aplica")</f>
        <v>Não se aplica</v>
      </c>
      <c r="E214" s="24"/>
      <c r="F214" s="24">
        <f t="shared" si="18"/>
        <v>0</v>
      </c>
      <c r="G214" s="24"/>
      <c r="H214" s="24"/>
    </row>
    <row r="215" spans="1:8" ht="52" x14ac:dyDescent="0.35">
      <c r="A215" s="13" t="s">
        <v>216</v>
      </c>
      <c r="B215" s="50" t="s">
        <v>359</v>
      </c>
      <c r="C215" s="24" t="s">
        <v>419</v>
      </c>
      <c r="D215" s="53" t="str">
        <f>IF($C$5="Ministério Público","Recomendada","Não se aplica")</f>
        <v>Não se aplica</v>
      </c>
      <c r="E215" s="24"/>
      <c r="F215" s="24">
        <f t="shared" si="18"/>
        <v>0</v>
      </c>
      <c r="G215" s="24"/>
      <c r="H215" s="24"/>
    </row>
    <row r="216" spans="1:8" ht="39" x14ac:dyDescent="0.35">
      <c r="A216" s="13" t="s">
        <v>210</v>
      </c>
      <c r="B216" s="50" t="s">
        <v>360</v>
      </c>
      <c r="C216" s="24" t="s">
        <v>415</v>
      </c>
      <c r="D216" s="53" t="str">
        <f>IF($C$5="Ministério Público","Recomendada","Não se aplica")</f>
        <v>Não se aplica</v>
      </c>
      <c r="E216" s="24"/>
      <c r="F216" s="24">
        <f t="shared" si="18"/>
        <v>0</v>
      </c>
      <c r="G216" s="24"/>
      <c r="H216" s="24"/>
    </row>
    <row r="217" spans="1:8" ht="14.5" customHeight="1" x14ac:dyDescent="0.35">
      <c r="A217" s="38"/>
      <c r="B217" s="28" t="s">
        <v>406</v>
      </c>
      <c r="C217" s="28"/>
      <c r="D217" s="40"/>
      <c r="E217" s="63"/>
      <c r="F217" s="63"/>
      <c r="G217" s="43"/>
      <c r="H217" s="43"/>
    </row>
    <row r="218" spans="1:8" x14ac:dyDescent="0.35">
      <c r="A218" s="18" t="s">
        <v>389</v>
      </c>
      <c r="B218" s="14" t="s">
        <v>2</v>
      </c>
      <c r="C218" s="14"/>
      <c r="D218" s="7"/>
      <c r="E218" s="58"/>
      <c r="F218" s="58"/>
      <c r="G218" s="7"/>
      <c r="H218" s="7"/>
    </row>
    <row r="219" spans="1:8" ht="26" x14ac:dyDescent="0.35">
      <c r="A219" s="13" t="s">
        <v>234</v>
      </c>
      <c r="B219" s="50" t="s">
        <v>361</v>
      </c>
      <c r="C219" s="69" t="s">
        <v>459</v>
      </c>
      <c r="D219" s="53" t="str">
        <f>IF($C$5="Defensoria Pública","Obrigatória","Não se aplica")</f>
        <v>Não se aplica</v>
      </c>
      <c r="E219" s="24"/>
      <c r="F219" s="24">
        <f>IF(AND(D219="Essencial",E219="SIM"),3,IF(AND(D219="Obrigatória",E219="SIM"),2,IF(AND(D219="Recomendada",E219="SIM"),1,0)))</f>
        <v>0</v>
      </c>
      <c r="G219" s="23"/>
      <c r="H219" s="23"/>
    </row>
    <row r="220" spans="1:8" ht="39" x14ac:dyDescent="0.35">
      <c r="A220" s="5" t="s">
        <v>235</v>
      </c>
      <c r="B220" s="50" t="s">
        <v>362</v>
      </c>
      <c r="C220" s="70"/>
      <c r="D220" s="53" t="str">
        <f>IF($C$5="Defensoria Pública","Recomendada","Não se aplica")</f>
        <v>Não se aplica</v>
      </c>
      <c r="E220" s="24"/>
      <c r="F220" s="24">
        <f>IF(AND(D220="Essencial",E220="SIM"),3,IF(AND(D220="Obrigatória",E220="SIM"),2,IF(AND(D220="Recomendada",E220="SIM"),1,0)))</f>
        <v>0</v>
      </c>
      <c r="G220" s="26"/>
      <c r="H220" s="26"/>
    </row>
    <row r="221" spans="1:8" ht="52" x14ac:dyDescent="0.35">
      <c r="A221" s="5" t="s">
        <v>236</v>
      </c>
      <c r="B221" s="50" t="s">
        <v>363</v>
      </c>
      <c r="C221" s="71"/>
      <c r="D221" s="53" t="str">
        <f>IF($C$5="Defensoria Pública","Recomendada","Não se aplica")</f>
        <v>Não se aplica</v>
      </c>
      <c r="E221" s="24"/>
      <c r="F221" s="24">
        <f>IF(AND(D221="Essencial",E221="SIM"),3,IF(AND(D221="Obrigatória",E221="SIM"),2,IF(AND(D221="Recomendada",E221="SIM"),1,0)))</f>
        <v>0</v>
      </c>
      <c r="G221" s="24"/>
      <c r="H221" s="24"/>
    </row>
    <row r="222" spans="1:8" x14ac:dyDescent="0.35">
      <c r="A222" s="1"/>
      <c r="B222" s="1"/>
      <c r="C222" s="1"/>
      <c r="D222" s="1"/>
      <c r="E222" s="64"/>
      <c r="F222" s="64"/>
    </row>
    <row r="223" spans="1:8" x14ac:dyDescent="0.35">
      <c r="A223" s="1"/>
      <c r="D223" s="1"/>
      <c r="E223" s="64"/>
      <c r="F223" s="64"/>
    </row>
    <row r="225" spans="2:4" x14ac:dyDescent="0.35">
      <c r="B225" s="31" t="s">
        <v>513</v>
      </c>
      <c r="C225" s="31" t="s">
        <v>514</v>
      </c>
    </row>
    <row r="226" spans="2:4" x14ac:dyDescent="0.35">
      <c r="B226" s="32" t="s">
        <v>515</v>
      </c>
      <c r="C226" s="24">
        <f>SUMIF(D14:D221,"Essencial",F14:F221)</f>
        <v>0</v>
      </c>
      <c r="D226" s="65"/>
    </row>
    <row r="227" spans="2:4" x14ac:dyDescent="0.35">
      <c r="B227" s="32" t="s">
        <v>516</v>
      </c>
      <c r="C227" s="24">
        <f>IF(AND($C$5="Poder Executivo"),Planilha2!$C$13+Planilha2!$C$14,IF(AND($C$5="Poder Legislativo"),Planilha2!$C$13+Planilha2!$C$15,IF(AND($C$5="Poder Judiciário"),Planilha2!$C$13+Planilha2!$C$16,IF(AND($C$5="Tribunal de Contas"),Planilha2!$C$13+Planilha2!$C$17,IF(AND($C$5="Ministério Público"),Planilha2!$C$13+Planilha2!$C$18,IF(AND($C$5="Defensoria Pública"),Planilha2!$C$13+Planilha2!$C$19,0))))))</f>
        <v>0</v>
      </c>
    </row>
    <row r="228" spans="2:4" x14ac:dyDescent="0.35">
      <c r="B228" s="28" t="s">
        <v>519</v>
      </c>
      <c r="C228" s="66" t="e">
        <f>C226/C227</f>
        <v>#DIV/0!</v>
      </c>
    </row>
    <row r="229" spans="2:4" x14ac:dyDescent="0.35">
      <c r="B229" s="32" t="s">
        <v>517</v>
      </c>
      <c r="C229" s="24">
        <f>SUM($F$14:$F$221)</f>
        <v>0</v>
      </c>
    </row>
    <row r="230" spans="2:4" x14ac:dyDescent="0.35">
      <c r="B230" s="32" t="s">
        <v>518</v>
      </c>
      <c r="C230" s="24">
        <f>IF(AND($C$5="Poder Executivo"),Planilha2!$B$13+Planilha2!$B$14,IF(AND($C$5="Poder Legislativo"),Planilha2!$B$13+Planilha2!$B$15,IF(AND($C$5="Poder Judiciário"),Planilha2!$B$13+Planilha2!$B$16,IF(AND($C$5="Tribunal de Contas"),Planilha2!$B$13+Planilha2!$B$17,IF(AND($C$5="Ministério Público"),Planilha2!$B$13+Planilha2!$B$18,IF(AND($C$5="Defensoria Pública"),Planilha2!$B$13+Planilha2!$B$19,0))))))</f>
        <v>0</v>
      </c>
    </row>
    <row r="231" spans="2:4" ht="26" x14ac:dyDescent="0.35">
      <c r="B231" s="28" t="s">
        <v>520</v>
      </c>
      <c r="C231" s="66" t="e">
        <f>C229/C230</f>
        <v>#DIV/0!</v>
      </c>
    </row>
    <row r="232" spans="2:4" x14ac:dyDescent="0.35">
      <c r="B232" s="67" t="s">
        <v>521</v>
      </c>
      <c r="C232" s="68" t="e">
        <f>IF(AND(C231&gt;=0.5,C231&lt;0.75),"INTERMEDIÁRIO",IF(AND(C231&gt;=0.3,C231&lt;0.5),"BÁSICO",IF(AND(C231&gt;0,C231&lt;0.3),"INICIAL",IF(C231=0,"INEXISTENTE",IF(AND(C231&gt;=0.75,C228&lt;1),"ELEVADO",IF(AND(C231&gt;=0.75,C231&lt;0.85,C228=1),"PRATA",IF(AND(C231&gt;=0.85,C231&lt;0.95,C228=1),"OURO",IF(AND(C231&gt;=0.95,C228=1),"DIAMANTE"))))))))</f>
        <v>#DIV/0!</v>
      </c>
    </row>
  </sheetData>
  <autoFilter ref="A12:H221" xr:uid="{00000000-0009-0000-0000-000000000000}"/>
  <mergeCells count="40">
    <mergeCell ref="C190:C197"/>
    <mergeCell ref="C198:C202"/>
    <mergeCell ref="C210:C213"/>
    <mergeCell ref="C219:C221"/>
    <mergeCell ref="C162:C168"/>
    <mergeCell ref="C170:C174"/>
    <mergeCell ref="C183:C184"/>
    <mergeCell ref="C131:C134"/>
    <mergeCell ref="C137:C143"/>
    <mergeCell ref="C155:C157"/>
    <mergeCell ref="C159:C161"/>
    <mergeCell ref="C83:C90"/>
    <mergeCell ref="C96:C99"/>
    <mergeCell ref="C112:C115"/>
    <mergeCell ref="C124:C128"/>
    <mergeCell ref="C7:H7"/>
    <mergeCell ref="C8:H8"/>
    <mergeCell ref="C9:H9"/>
    <mergeCell ref="C71:C77"/>
    <mergeCell ref="C43:C47"/>
    <mergeCell ref="C52:C55"/>
    <mergeCell ref="C27:C29"/>
    <mergeCell ref="C34:C37"/>
    <mergeCell ref="C61:C65"/>
    <mergeCell ref="C18:C23"/>
    <mergeCell ref="G34:G37"/>
    <mergeCell ref="H34:H37"/>
    <mergeCell ref="A1:H1"/>
    <mergeCell ref="A2:H2"/>
    <mergeCell ref="A4:B4"/>
    <mergeCell ref="A5:B5"/>
    <mergeCell ref="A6:B6"/>
    <mergeCell ref="C4:H4"/>
    <mergeCell ref="C3:H3"/>
    <mergeCell ref="C5:H5"/>
    <mergeCell ref="C6:H6"/>
    <mergeCell ref="A7:B7"/>
    <mergeCell ref="A8:B8"/>
    <mergeCell ref="D10:E10"/>
    <mergeCell ref="A9:B9"/>
  </mergeCells>
  <phoneticPr fontId="7" type="noConversion"/>
  <conditionalFormatting sqref="D135:D221">
    <cfRule type="cellIs" dxfId="0" priority="1" operator="equal">
      <formula>"Não se aplica"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3CC55BD-5FEB-4260-8A55-318EC54398C2}">
          <x14:formula1>
            <xm:f>Planilha2!$G$2:$G$7</xm:f>
          </x14:formula1>
          <xm:sqref>C5:H5</xm:sqref>
        </x14:dataValidation>
        <x14:dataValidation type="list" allowBlank="1" showInputMessage="1" showErrorMessage="1" xr:uid="{21E68EA5-50BB-4489-A8A8-334858180873}">
          <x14:formula1>
            <xm:f>Planilha2!$H$2:$H$4</xm:f>
          </x14:formula1>
          <xm:sqref>C6:H6</xm:sqref>
        </x14:dataValidation>
        <x14:dataValidation type="list" allowBlank="1" showInputMessage="1" showErrorMessage="1" xr:uid="{E487686B-8F76-4A40-B069-4D1224B9745C}">
          <x14:formula1>
            <xm:f>Planilha2!$I$2:$I$28</xm:f>
          </x14:formula1>
          <xm:sqref>C7:H7</xm:sqref>
        </x14:dataValidation>
        <x14:dataValidation type="list" allowBlank="1" showInputMessage="1" showErrorMessage="1" xr:uid="{90DE1591-15C2-4799-A4A8-ACF1E65B30BB}">
          <x14:formula1>
            <xm:f>Planilha2!$J$2:$J$3</xm:f>
          </x14:formula1>
          <xm:sqref>E219:E221 E14:E15 E18:E25 E27:E41 E43:E59 E61:E69 E71:E81 E83:E94 E96:E103 E105:E109 E112:E115 E117:E122 E124:E128 E131:E134 E137:E143 E145:E148 E159:E178 E180:E185 E187:E207 E210:E216 E150:E157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4B81-296B-4A17-B13B-F5636B468302}">
  <dimension ref="A1:J28"/>
  <sheetViews>
    <sheetView topLeftCell="K1" workbookViewId="0">
      <selection activeCell="J1" sqref="A1:J1048576"/>
    </sheetView>
  </sheetViews>
  <sheetFormatPr defaultRowHeight="14.5" x14ac:dyDescent="0.35"/>
  <cols>
    <col min="1" max="1" width="31.08984375" hidden="1" customWidth="1"/>
    <col min="2" max="2" width="0" hidden="1" customWidth="1"/>
    <col min="3" max="3" width="9.36328125" hidden="1" customWidth="1"/>
    <col min="4" max="4" width="11.453125" hidden="1" customWidth="1"/>
    <col min="5" max="5" width="14" hidden="1" customWidth="1"/>
    <col min="6" max="6" width="0" hidden="1" customWidth="1"/>
    <col min="7" max="7" width="28.6328125" hidden="1" customWidth="1"/>
    <col min="8" max="8" width="9.26953125" hidden="1" customWidth="1"/>
    <col min="9" max="9" width="18.36328125" hidden="1" customWidth="1"/>
    <col min="10" max="10" width="0" hidden="1" customWidth="1"/>
  </cols>
  <sheetData>
    <row r="1" spans="1:10" x14ac:dyDescent="0.35">
      <c r="A1" s="2"/>
      <c r="B1" s="12"/>
      <c r="C1" s="48" t="s">
        <v>407</v>
      </c>
      <c r="D1" s="48" t="s">
        <v>408</v>
      </c>
      <c r="E1" s="48" t="s">
        <v>409</v>
      </c>
      <c r="G1" t="s">
        <v>476</v>
      </c>
      <c r="H1" t="s">
        <v>477</v>
      </c>
      <c r="I1" t="s">
        <v>481</v>
      </c>
      <c r="J1" t="s">
        <v>509</v>
      </c>
    </row>
    <row r="2" spans="1:10" x14ac:dyDescent="0.35">
      <c r="A2" s="31" t="s">
        <v>237</v>
      </c>
      <c r="B2" s="45">
        <f>SUM(B3:B9)</f>
        <v>182</v>
      </c>
      <c r="C2" s="45">
        <f>SUM(C3:C9)</f>
        <v>26</v>
      </c>
      <c r="D2" s="45">
        <f>SUM(D3:D9)</f>
        <v>116</v>
      </c>
      <c r="E2" s="45">
        <f>SUM(E3:E9)</f>
        <v>40</v>
      </c>
      <c r="G2" t="s">
        <v>470</v>
      </c>
      <c r="H2" t="s">
        <v>478</v>
      </c>
      <c r="I2" t="s">
        <v>482</v>
      </c>
      <c r="J2" t="s">
        <v>510</v>
      </c>
    </row>
    <row r="3" spans="1:10" x14ac:dyDescent="0.35">
      <c r="A3" s="32" t="s">
        <v>238</v>
      </c>
      <c r="B3" s="46">
        <f t="shared" ref="B3:B9" si="0">SUM(C3:E3)</f>
        <v>106</v>
      </c>
      <c r="C3" s="46">
        <v>16</v>
      </c>
      <c r="D3" s="46">
        <v>83</v>
      </c>
      <c r="E3" s="32">
        <v>7</v>
      </c>
      <c r="G3" t="s">
        <v>471</v>
      </c>
      <c r="H3" t="s">
        <v>479</v>
      </c>
      <c r="I3" t="s">
        <v>483</v>
      </c>
      <c r="J3" t="s">
        <v>511</v>
      </c>
    </row>
    <row r="4" spans="1:10" x14ac:dyDescent="0.35">
      <c r="A4" s="33" t="s">
        <v>239</v>
      </c>
      <c r="B4" s="47">
        <f t="shared" si="0"/>
        <v>19</v>
      </c>
      <c r="C4" s="47">
        <v>10</v>
      </c>
      <c r="D4" s="47">
        <v>9</v>
      </c>
      <c r="E4" s="33">
        <v>0</v>
      </c>
      <c r="G4" t="s">
        <v>472</v>
      </c>
      <c r="H4" t="s">
        <v>480</v>
      </c>
      <c r="I4" t="s">
        <v>484</v>
      </c>
    </row>
    <row r="5" spans="1:10" x14ac:dyDescent="0.35">
      <c r="A5" s="33" t="s">
        <v>240</v>
      </c>
      <c r="B5" s="47">
        <f t="shared" si="0"/>
        <v>20</v>
      </c>
      <c r="C5" s="47">
        <v>0</v>
      </c>
      <c r="D5" s="47">
        <v>10</v>
      </c>
      <c r="E5" s="33">
        <v>10</v>
      </c>
      <c r="G5" t="s">
        <v>473</v>
      </c>
      <c r="I5" t="s">
        <v>485</v>
      </c>
    </row>
    <row r="6" spans="1:10" x14ac:dyDescent="0.35">
      <c r="A6" s="33" t="s">
        <v>241</v>
      </c>
      <c r="B6" s="47">
        <f t="shared" si="0"/>
        <v>6</v>
      </c>
      <c r="C6" s="47">
        <v>0</v>
      </c>
      <c r="D6" s="47">
        <v>5</v>
      </c>
      <c r="E6" s="33">
        <v>1</v>
      </c>
      <c r="G6" t="s">
        <v>474</v>
      </c>
      <c r="I6" t="s">
        <v>486</v>
      </c>
    </row>
    <row r="7" spans="1:10" x14ac:dyDescent="0.35">
      <c r="A7" s="33" t="s">
        <v>243</v>
      </c>
      <c r="B7" s="47">
        <f t="shared" si="0"/>
        <v>21</v>
      </c>
      <c r="C7" s="47">
        <v>0</v>
      </c>
      <c r="D7" s="47">
        <v>4</v>
      </c>
      <c r="E7" s="33">
        <v>17</v>
      </c>
      <c r="G7" t="s">
        <v>475</v>
      </c>
      <c r="I7" t="s">
        <v>487</v>
      </c>
    </row>
    <row r="8" spans="1:10" x14ac:dyDescent="0.35">
      <c r="A8" s="33" t="s">
        <v>242</v>
      </c>
      <c r="B8" s="47">
        <f t="shared" si="0"/>
        <v>7</v>
      </c>
      <c r="C8" s="47">
        <v>0</v>
      </c>
      <c r="D8" s="47">
        <v>4</v>
      </c>
      <c r="E8" s="33">
        <v>3</v>
      </c>
      <c r="I8" t="s">
        <v>488</v>
      </c>
    </row>
    <row r="9" spans="1:10" x14ac:dyDescent="0.35">
      <c r="A9" s="33" t="s">
        <v>244</v>
      </c>
      <c r="B9" s="47">
        <f t="shared" si="0"/>
        <v>3</v>
      </c>
      <c r="C9" s="47">
        <v>0</v>
      </c>
      <c r="D9" s="47">
        <v>1</v>
      </c>
      <c r="E9" s="33">
        <v>2</v>
      </c>
      <c r="I9" t="s">
        <v>489</v>
      </c>
    </row>
    <row r="10" spans="1:10" x14ac:dyDescent="0.35">
      <c r="I10" t="s">
        <v>490</v>
      </c>
    </row>
    <row r="11" spans="1:10" x14ac:dyDescent="0.35">
      <c r="I11" t="s">
        <v>491</v>
      </c>
    </row>
    <row r="12" spans="1:10" x14ac:dyDescent="0.35">
      <c r="A12" s="31" t="s">
        <v>469</v>
      </c>
      <c r="B12" s="12"/>
      <c r="C12" s="48" t="s">
        <v>407</v>
      </c>
      <c r="D12" s="48" t="s">
        <v>408</v>
      </c>
      <c r="E12" s="48" t="s">
        <v>409</v>
      </c>
      <c r="I12" t="s">
        <v>492</v>
      </c>
    </row>
    <row r="13" spans="1:10" x14ac:dyDescent="0.35">
      <c r="A13" s="32" t="s">
        <v>238</v>
      </c>
      <c r="B13" s="46">
        <f t="shared" ref="B13:B19" si="1">SUM(C13:E13)</f>
        <v>221</v>
      </c>
      <c r="C13" s="46">
        <f t="shared" ref="C13:C19" si="2">C3*3</f>
        <v>48</v>
      </c>
      <c r="D13" s="46">
        <f>D3*2</f>
        <v>166</v>
      </c>
      <c r="E13" s="46">
        <f>E3*1</f>
        <v>7</v>
      </c>
      <c r="I13" t="s">
        <v>493</v>
      </c>
    </row>
    <row r="14" spans="1:10" x14ac:dyDescent="0.35">
      <c r="A14" s="33" t="s">
        <v>239</v>
      </c>
      <c r="B14" s="47">
        <f t="shared" si="1"/>
        <v>48</v>
      </c>
      <c r="C14" s="47">
        <f t="shared" si="2"/>
        <v>30</v>
      </c>
      <c r="D14" s="47">
        <f>D4*2</f>
        <v>18</v>
      </c>
      <c r="E14" s="47">
        <f>E4*1</f>
        <v>0</v>
      </c>
      <c r="I14" t="s">
        <v>494</v>
      </c>
    </row>
    <row r="15" spans="1:10" x14ac:dyDescent="0.35">
      <c r="A15" s="33" t="s">
        <v>240</v>
      </c>
      <c r="B15" s="47">
        <f t="shared" si="1"/>
        <v>30</v>
      </c>
      <c r="C15" s="47">
        <f t="shared" si="2"/>
        <v>0</v>
      </c>
      <c r="D15" s="47">
        <f t="shared" ref="D15:D19" si="3">D5*2</f>
        <v>20</v>
      </c>
      <c r="E15" s="47">
        <f t="shared" ref="E15:E19" si="4">E5*1</f>
        <v>10</v>
      </c>
      <c r="I15" t="s">
        <v>495</v>
      </c>
    </row>
    <row r="16" spans="1:10" x14ac:dyDescent="0.35">
      <c r="A16" s="33" t="s">
        <v>241</v>
      </c>
      <c r="B16" s="47">
        <f t="shared" si="1"/>
        <v>11</v>
      </c>
      <c r="C16" s="47">
        <f t="shared" si="2"/>
        <v>0</v>
      </c>
      <c r="D16" s="47">
        <f t="shared" si="3"/>
        <v>10</v>
      </c>
      <c r="E16" s="47">
        <f t="shared" si="4"/>
        <v>1</v>
      </c>
      <c r="I16" t="s">
        <v>496</v>
      </c>
    </row>
    <row r="17" spans="1:9" x14ac:dyDescent="0.35">
      <c r="A17" s="33" t="s">
        <v>243</v>
      </c>
      <c r="B17" s="47">
        <f t="shared" si="1"/>
        <v>25</v>
      </c>
      <c r="C17" s="47">
        <f t="shared" si="2"/>
        <v>0</v>
      </c>
      <c r="D17" s="47">
        <f t="shared" si="3"/>
        <v>8</v>
      </c>
      <c r="E17" s="47">
        <f t="shared" si="4"/>
        <v>17</v>
      </c>
      <c r="I17" t="s">
        <v>497</v>
      </c>
    </row>
    <row r="18" spans="1:9" x14ac:dyDescent="0.35">
      <c r="A18" s="33" t="s">
        <v>242</v>
      </c>
      <c r="B18" s="47">
        <f t="shared" si="1"/>
        <v>11</v>
      </c>
      <c r="C18" s="47">
        <f t="shared" si="2"/>
        <v>0</v>
      </c>
      <c r="D18" s="47">
        <f t="shared" si="3"/>
        <v>8</v>
      </c>
      <c r="E18" s="47">
        <f t="shared" si="4"/>
        <v>3</v>
      </c>
      <c r="I18" t="s">
        <v>498</v>
      </c>
    </row>
    <row r="19" spans="1:9" x14ac:dyDescent="0.35">
      <c r="A19" s="33" t="s">
        <v>244</v>
      </c>
      <c r="B19" s="47">
        <f t="shared" si="1"/>
        <v>4</v>
      </c>
      <c r="C19" s="47">
        <f t="shared" si="2"/>
        <v>0</v>
      </c>
      <c r="D19" s="47">
        <f t="shared" si="3"/>
        <v>2</v>
      </c>
      <c r="E19" s="47">
        <f t="shared" si="4"/>
        <v>2</v>
      </c>
      <c r="I19" t="s">
        <v>499</v>
      </c>
    </row>
    <row r="20" spans="1:9" x14ac:dyDescent="0.35">
      <c r="I20" t="s">
        <v>500</v>
      </c>
    </row>
    <row r="21" spans="1:9" x14ac:dyDescent="0.35">
      <c r="I21" t="s">
        <v>501</v>
      </c>
    </row>
    <row r="22" spans="1:9" x14ac:dyDescent="0.35">
      <c r="I22" t="s">
        <v>502</v>
      </c>
    </row>
    <row r="23" spans="1:9" x14ac:dyDescent="0.35">
      <c r="I23" t="s">
        <v>503</v>
      </c>
    </row>
    <row r="24" spans="1:9" x14ac:dyDescent="0.35">
      <c r="I24" t="s">
        <v>504</v>
      </c>
    </row>
    <row r="25" spans="1:9" x14ac:dyDescent="0.35">
      <c r="I25" t="s">
        <v>505</v>
      </c>
    </row>
    <row r="26" spans="1:9" x14ac:dyDescent="0.35">
      <c r="I26" t="s">
        <v>506</v>
      </c>
    </row>
    <row r="27" spans="1:9" x14ac:dyDescent="0.35">
      <c r="I27" t="s">
        <v>507</v>
      </c>
    </row>
    <row r="28" spans="1:9" x14ac:dyDescent="0.35">
      <c r="I28" t="s">
        <v>508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DE3B5E8EEA0148A75B2992DB5AE568" ma:contentTypeVersion="2" ma:contentTypeDescription="Crie um novo documento." ma:contentTypeScope="" ma:versionID="6a9663e3afe46b66f4747e8727e88bfb">
  <xsd:schema xmlns:xsd="http://www.w3.org/2001/XMLSchema" xmlns:xs="http://www.w3.org/2001/XMLSchema" xmlns:p="http://schemas.microsoft.com/office/2006/metadata/properties" xmlns:ns2="d430e7af-d1e6-4004-88b2-681f856f13a3" targetNamespace="http://schemas.microsoft.com/office/2006/metadata/properties" ma:root="true" ma:fieldsID="b19ddf8b992008f07853d7650b68f18d" ns2:_="">
    <xsd:import namespace="d430e7af-d1e6-4004-88b2-681f856f1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0e7af-d1e6-4004-88b2-681f856f1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09C60-68C0-4671-95BE-EC56ECC4CD9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430e7af-d1e6-4004-88b2-681f856f13a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927958-2598-428F-9CAD-B42374FCA0C4}">
  <ds:schemaRefs>
    <ds:schemaRef ds:uri="http://schemas.microsoft.com/office/2006/metadata/properties"/>
    <ds:schemaRef ds:uri="d430e7af-d1e6-4004-88b2-681f856f13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3E1A6F-2E41-4463-9D48-CEBEFA2862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 W.M. Taborda</dc:creator>
  <cp:keywords/>
  <dc:description/>
  <cp:lastModifiedBy>Luis Batista de Sousa Junior</cp:lastModifiedBy>
  <cp:revision/>
  <cp:lastPrinted>2022-09-21T16:51:25Z</cp:lastPrinted>
  <dcterms:created xsi:type="dcterms:W3CDTF">2017-01-06T14:37:46Z</dcterms:created>
  <dcterms:modified xsi:type="dcterms:W3CDTF">2022-10-24T15:06:59Z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0x010100CADE3B5E8EEA0148A75B2992DB5AE568</vt:lpwstr>
  </property>
</Properties>
</file>